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91102D\000-XXX福利購\00-00-00-文案\原稿圖片\1131101團購表單\1131225\"/>
    </mc:Choice>
  </mc:AlternateContent>
  <xr:revisionPtr revIDLastSave="0" documentId="13_ncr:1_{8B8EDD49-7697-46CB-A75A-2AF612FE65A2}" xr6:coauthVersionLast="47" xr6:coauthVersionMax="47" xr10:uidLastSave="{00000000-0000-0000-0000-000000000000}"/>
  <bookViews>
    <workbookView xWindow="-108" yWindow="-108" windowWidth="23256" windowHeight="12576" tabRatio="593" xr2:uid="{FDE06DE2-8BAA-4C9A-A157-ED9B6B07357A}"/>
  </bookViews>
  <sheets>
    <sheet name="1131225-1140228止(2025圍爐專案好酒)" sheetId="26" r:id="rId1"/>
    <sheet name="1131223-韓國金果梨300箱售完為止 " sheetId="29" r:id="rId2"/>
    <sheet name="1131203-智利大藍莓1000箱售完為止" sheetId="28" r:id="rId3"/>
    <sheet name="1140131止(2025年菜大師6道組)" sheetId="25" r:id="rId4"/>
    <sheet name="1131203-1140228止(金門酒廠)2017年釀造戰酒" sheetId="23" r:id="rId5"/>
    <sheet name="1140228止(韓國優格麗乳酸多多馬格利酒)" sheetId="21" r:id="rId6"/>
    <sheet name="1131231止(TERRA啤酒)" sheetId="20" r:id="rId7"/>
    <sheet name="1131231止(沛綠雅氣泡礦泉水)" sheetId="18" r:id="rId8"/>
    <sheet name="1140120止(2025金璽年菜御宴飛揚賀歲) " sheetId="17" r:id="rId9"/>
    <sheet name="1131108-1212止(哈根達斯馬卡龍迷你雙響)" sheetId="6" r:id="rId10"/>
    <sheet name="0122止(元進莊台灣土雞肉鬆禮盒) " sheetId="12" r:id="rId11"/>
    <sheet name="0122止(喜年來蛋捲禮盒)" sheetId="8" r:id="rId12"/>
    <sheet name="1131111-0131止(法國獨家路易紅酒)" sheetId="7" r:id="rId13"/>
    <sheet name="工作表2" sheetId="2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6" l="1"/>
  <c r="M19" i="26"/>
  <c r="D29" i="26"/>
  <c r="C25" i="29"/>
  <c r="P23" i="29"/>
  <c r="F23" i="29"/>
  <c r="P22" i="29"/>
  <c r="F22" i="29"/>
  <c r="P21" i="29"/>
  <c r="F21" i="29"/>
  <c r="P20" i="29"/>
  <c r="F20" i="29"/>
  <c r="P19" i="29"/>
  <c r="F19" i="29"/>
  <c r="P18" i="29"/>
  <c r="F18" i="29"/>
  <c r="P17" i="29"/>
  <c r="F17" i="29"/>
  <c r="P16" i="29"/>
  <c r="F16" i="29"/>
  <c r="P15" i="29"/>
  <c r="P25" i="29" s="1"/>
  <c r="F15" i="29"/>
  <c r="F25" i="29" s="1"/>
  <c r="C25" i="28"/>
  <c r="F23" i="28"/>
  <c r="P23" i="28" s="1"/>
  <c r="F22" i="28"/>
  <c r="P22" i="28" s="1"/>
  <c r="F21" i="28"/>
  <c r="P21" i="28" s="1"/>
  <c r="F20" i="28"/>
  <c r="P20" i="28" s="1"/>
  <c r="F19" i="28"/>
  <c r="P19" i="28" s="1"/>
  <c r="F18" i="28"/>
  <c r="P18" i="28" s="1"/>
  <c r="F17" i="28"/>
  <c r="P17" i="28" s="1"/>
  <c r="F16" i="28"/>
  <c r="P16" i="28" s="1"/>
  <c r="F15" i="28"/>
  <c r="P15" i="28" s="1"/>
  <c r="M27" i="26"/>
  <c r="W27" i="26" s="1"/>
  <c r="M26" i="26"/>
  <c r="W26" i="26" s="1"/>
  <c r="M25" i="26"/>
  <c r="M24" i="26"/>
  <c r="W24" i="26" s="1"/>
  <c r="M23" i="26"/>
  <c r="W23" i="26" s="1"/>
  <c r="M22" i="26"/>
  <c r="W22" i="26" s="1"/>
  <c r="M21" i="26"/>
  <c r="W20" i="26"/>
  <c r="W19" i="26"/>
  <c r="E29" i="26"/>
  <c r="C29" i="26"/>
  <c r="W25" i="26"/>
  <c r="W21" i="26"/>
  <c r="T19" i="25"/>
  <c r="F50" i="25"/>
  <c r="T48" i="25"/>
  <c r="AA48" i="25" s="1"/>
  <c r="T47" i="25"/>
  <c r="AA47" i="25" s="1"/>
  <c r="T46" i="25"/>
  <c r="AA46" i="25" s="1"/>
  <c r="T45" i="25"/>
  <c r="AA45" i="25" s="1"/>
  <c r="AA44" i="25"/>
  <c r="T44" i="25"/>
  <c r="T43" i="25"/>
  <c r="AA43" i="25" s="1"/>
  <c r="T42" i="25"/>
  <c r="AA42" i="25" s="1"/>
  <c r="T41" i="25"/>
  <c r="AA41" i="25" s="1"/>
  <c r="AA40" i="25"/>
  <c r="T40" i="25"/>
  <c r="T39" i="25"/>
  <c r="AA39" i="25" s="1"/>
  <c r="T38" i="25"/>
  <c r="AA38" i="25" s="1"/>
  <c r="T37" i="25"/>
  <c r="AA37" i="25" s="1"/>
  <c r="AA36" i="25"/>
  <c r="T36" i="25"/>
  <c r="T35" i="25"/>
  <c r="AA35" i="25" s="1"/>
  <c r="T34" i="25"/>
  <c r="AA34" i="25" s="1"/>
  <c r="T33" i="25"/>
  <c r="AA33" i="25" s="1"/>
  <c r="AA32" i="25"/>
  <c r="T32" i="25"/>
  <c r="T31" i="25"/>
  <c r="AA31" i="25" s="1"/>
  <c r="T30" i="25"/>
  <c r="AA30" i="25" s="1"/>
  <c r="T29" i="25"/>
  <c r="AA29" i="25" s="1"/>
  <c r="AA28" i="25"/>
  <c r="T28" i="25"/>
  <c r="T27" i="25"/>
  <c r="AA27" i="25" s="1"/>
  <c r="T26" i="25"/>
  <c r="AA26" i="25" s="1"/>
  <c r="T25" i="25"/>
  <c r="AA25" i="25" s="1"/>
  <c r="AA24" i="25"/>
  <c r="T24" i="25"/>
  <c r="T23" i="25"/>
  <c r="AA23" i="25" s="1"/>
  <c r="T22" i="25"/>
  <c r="AA22" i="25" s="1"/>
  <c r="T21" i="25"/>
  <c r="AA21" i="25" s="1"/>
  <c r="AA20" i="25"/>
  <c r="T20" i="25"/>
  <c r="F23" i="23"/>
  <c r="F22" i="23"/>
  <c r="F21" i="23"/>
  <c r="P21" i="23" s="1"/>
  <c r="F20" i="23"/>
  <c r="P20" i="23" s="1"/>
  <c r="F19" i="23"/>
  <c r="F18" i="23"/>
  <c r="F17" i="23"/>
  <c r="P17" i="23" s="1"/>
  <c r="F16" i="23"/>
  <c r="F15" i="23"/>
  <c r="P15" i="23" s="1"/>
  <c r="C25" i="23"/>
  <c r="P23" i="23"/>
  <c r="P22" i="23"/>
  <c r="P19" i="23"/>
  <c r="P18" i="23"/>
  <c r="P16" i="23"/>
  <c r="F50" i="21"/>
  <c r="L48" i="21"/>
  <c r="S48" i="21" s="1"/>
  <c r="L47" i="21"/>
  <c r="S47" i="21" s="1"/>
  <c r="L46" i="21"/>
  <c r="S46" i="21" s="1"/>
  <c r="L45" i="21"/>
  <c r="S45" i="21" s="1"/>
  <c r="L44" i="21"/>
  <c r="S44" i="21" s="1"/>
  <c r="L43" i="21"/>
  <c r="S43" i="21" s="1"/>
  <c r="L42" i="21"/>
  <c r="S42" i="21" s="1"/>
  <c r="L41" i="21"/>
  <c r="S41" i="21" s="1"/>
  <c r="L40" i="21"/>
  <c r="S40" i="21" s="1"/>
  <c r="L39" i="21"/>
  <c r="S39" i="21" s="1"/>
  <c r="L38" i="21"/>
  <c r="S38" i="21" s="1"/>
  <c r="L37" i="21"/>
  <c r="S37" i="21" s="1"/>
  <c r="L36" i="21"/>
  <c r="S36" i="21" s="1"/>
  <c r="L35" i="21"/>
  <c r="S35" i="21" s="1"/>
  <c r="L34" i="21"/>
  <c r="S34" i="21" s="1"/>
  <c r="L33" i="21"/>
  <c r="S33" i="21" s="1"/>
  <c r="L32" i="21"/>
  <c r="S32" i="21" s="1"/>
  <c r="L31" i="21"/>
  <c r="S31" i="21" s="1"/>
  <c r="L30" i="21"/>
  <c r="S30" i="21" s="1"/>
  <c r="L29" i="21"/>
  <c r="S29" i="21" s="1"/>
  <c r="L28" i="21"/>
  <c r="S28" i="21" s="1"/>
  <c r="L27" i="21"/>
  <c r="S27" i="21" s="1"/>
  <c r="L26" i="21"/>
  <c r="S26" i="21" s="1"/>
  <c r="L25" i="21"/>
  <c r="S25" i="21" s="1"/>
  <c r="L24" i="21"/>
  <c r="S24" i="21" s="1"/>
  <c r="L23" i="21"/>
  <c r="S23" i="21" s="1"/>
  <c r="L22" i="21"/>
  <c r="S22" i="21" s="1"/>
  <c r="L21" i="21"/>
  <c r="S21" i="21" s="1"/>
  <c r="L20" i="21"/>
  <c r="S20" i="21" s="1"/>
  <c r="L19" i="21"/>
  <c r="L50" i="21" s="1"/>
  <c r="F50" i="20"/>
  <c r="L48" i="20"/>
  <c r="S48" i="20" s="1"/>
  <c r="L47" i="20"/>
  <c r="S47" i="20" s="1"/>
  <c r="L46" i="20"/>
  <c r="S46" i="20" s="1"/>
  <c r="L45" i="20"/>
  <c r="S45" i="20" s="1"/>
  <c r="L44" i="20"/>
  <c r="S44" i="20" s="1"/>
  <c r="L43" i="20"/>
  <c r="S43" i="20" s="1"/>
  <c r="L42" i="20"/>
  <c r="S42" i="20" s="1"/>
  <c r="L41" i="20"/>
  <c r="S41" i="20" s="1"/>
  <c r="L40" i="20"/>
  <c r="S40" i="20" s="1"/>
  <c r="L39" i="20"/>
  <c r="S39" i="20" s="1"/>
  <c r="L38" i="20"/>
  <c r="S38" i="20" s="1"/>
  <c r="L37" i="20"/>
  <c r="S37" i="20" s="1"/>
  <c r="L36" i="20"/>
  <c r="S36" i="20" s="1"/>
  <c r="L35" i="20"/>
  <c r="S35" i="20" s="1"/>
  <c r="L34" i="20"/>
  <c r="S34" i="20" s="1"/>
  <c r="L33" i="20"/>
  <c r="S33" i="20" s="1"/>
  <c r="L32" i="20"/>
  <c r="S32" i="20" s="1"/>
  <c r="L31" i="20"/>
  <c r="S31" i="20" s="1"/>
  <c r="L30" i="20"/>
  <c r="S30" i="20" s="1"/>
  <c r="L29" i="20"/>
  <c r="S29" i="20" s="1"/>
  <c r="L28" i="20"/>
  <c r="S28" i="20" s="1"/>
  <c r="L27" i="20"/>
  <c r="S27" i="20" s="1"/>
  <c r="L26" i="20"/>
  <c r="S26" i="20" s="1"/>
  <c r="L25" i="20"/>
  <c r="S25" i="20" s="1"/>
  <c r="L24" i="20"/>
  <c r="S24" i="20" s="1"/>
  <c r="L23" i="20"/>
  <c r="S23" i="20" s="1"/>
  <c r="L22" i="20"/>
  <c r="S22" i="20" s="1"/>
  <c r="L21" i="20"/>
  <c r="S21" i="20" s="1"/>
  <c r="L20" i="20"/>
  <c r="S20" i="20" s="1"/>
  <c r="L19" i="20"/>
  <c r="L50" i="20" s="1"/>
  <c r="F50" i="18"/>
  <c r="L48" i="18"/>
  <c r="S48" i="18" s="1"/>
  <c r="S47" i="18"/>
  <c r="L47" i="18"/>
  <c r="L46" i="18"/>
  <c r="S46" i="18" s="1"/>
  <c r="S45" i="18"/>
  <c r="L45" i="18"/>
  <c r="L44" i="18"/>
  <c r="S44" i="18" s="1"/>
  <c r="S43" i="18"/>
  <c r="L43" i="18"/>
  <c r="L42" i="18"/>
  <c r="S42" i="18" s="1"/>
  <c r="S41" i="18"/>
  <c r="L41" i="18"/>
  <c r="L40" i="18"/>
  <c r="S40" i="18" s="1"/>
  <c r="S39" i="18"/>
  <c r="L39" i="18"/>
  <c r="L38" i="18"/>
  <c r="S38" i="18" s="1"/>
  <c r="S37" i="18"/>
  <c r="L37" i="18"/>
  <c r="L36" i="18"/>
  <c r="S36" i="18" s="1"/>
  <c r="S35" i="18"/>
  <c r="L35" i="18"/>
  <c r="L34" i="18"/>
  <c r="S34" i="18" s="1"/>
  <c r="S33" i="18"/>
  <c r="L33" i="18"/>
  <c r="L32" i="18"/>
  <c r="S32" i="18" s="1"/>
  <c r="S31" i="18"/>
  <c r="L31" i="18"/>
  <c r="L30" i="18"/>
  <c r="S30" i="18" s="1"/>
  <c r="S29" i="18"/>
  <c r="L29" i="18"/>
  <c r="L28" i="18"/>
  <c r="S28" i="18" s="1"/>
  <c r="S27" i="18"/>
  <c r="L27" i="18"/>
  <c r="L26" i="18"/>
  <c r="S26" i="18" s="1"/>
  <c r="S25" i="18"/>
  <c r="L25" i="18"/>
  <c r="L24" i="18"/>
  <c r="S24" i="18" s="1"/>
  <c r="S23" i="18"/>
  <c r="L23" i="18"/>
  <c r="L22" i="18"/>
  <c r="S22" i="18" s="1"/>
  <c r="S21" i="18"/>
  <c r="L21" i="18"/>
  <c r="L20" i="18"/>
  <c r="S20" i="18" s="1"/>
  <c r="L19" i="18"/>
  <c r="S19" i="18" s="1"/>
  <c r="S50" i="18" s="1"/>
  <c r="F50" i="17"/>
  <c r="L48" i="17"/>
  <c r="S48" i="17" s="1"/>
  <c r="L47" i="17"/>
  <c r="S47" i="17" s="1"/>
  <c r="L46" i="17"/>
  <c r="S46" i="17" s="1"/>
  <c r="L45" i="17"/>
  <c r="S45" i="17" s="1"/>
  <c r="L44" i="17"/>
  <c r="S44" i="17" s="1"/>
  <c r="L43" i="17"/>
  <c r="S43" i="17" s="1"/>
  <c r="L42" i="17"/>
  <c r="S42" i="17" s="1"/>
  <c r="L41" i="17"/>
  <c r="S41" i="17" s="1"/>
  <c r="L40" i="17"/>
  <c r="S40" i="17" s="1"/>
  <c r="L39" i="17"/>
  <c r="S39" i="17" s="1"/>
  <c r="L38" i="17"/>
  <c r="S38" i="17" s="1"/>
  <c r="L37" i="17"/>
  <c r="S37" i="17" s="1"/>
  <c r="L36" i="17"/>
  <c r="S36" i="17" s="1"/>
  <c r="L35" i="17"/>
  <c r="S35" i="17" s="1"/>
  <c r="L34" i="17"/>
  <c r="S34" i="17" s="1"/>
  <c r="L33" i="17"/>
  <c r="S33" i="17" s="1"/>
  <c r="L32" i="17"/>
  <c r="S32" i="17" s="1"/>
  <c r="L31" i="17"/>
  <c r="S31" i="17" s="1"/>
  <c r="L30" i="17"/>
  <c r="S30" i="17" s="1"/>
  <c r="L29" i="17"/>
  <c r="S29" i="17" s="1"/>
  <c r="L28" i="17"/>
  <c r="S28" i="17" s="1"/>
  <c r="L27" i="17"/>
  <c r="S27" i="17" s="1"/>
  <c r="L26" i="17"/>
  <c r="S26" i="17" s="1"/>
  <c r="L25" i="17"/>
  <c r="S25" i="17" s="1"/>
  <c r="L24" i="17"/>
  <c r="S24" i="17" s="1"/>
  <c r="L23" i="17"/>
  <c r="S23" i="17" s="1"/>
  <c r="L22" i="17"/>
  <c r="S22" i="17" s="1"/>
  <c r="L21" i="17"/>
  <c r="S21" i="17" s="1"/>
  <c r="L20" i="17"/>
  <c r="S20" i="17" s="1"/>
  <c r="L19" i="17"/>
  <c r="S19" i="17" s="1"/>
  <c r="S50" i="17" s="1"/>
  <c r="P25" i="28" l="1"/>
  <c r="F25" i="28"/>
  <c r="M29" i="26"/>
  <c r="W29" i="26"/>
  <c r="T50" i="25"/>
  <c r="AA19" i="25"/>
  <c r="AA50" i="25" s="1"/>
  <c r="P25" i="23"/>
  <c r="F25" i="23"/>
  <c r="S19" i="21"/>
  <c r="S50" i="21" s="1"/>
  <c r="S19" i="20"/>
  <c r="S50" i="20" s="1"/>
  <c r="L50" i="18"/>
  <c r="L50" i="17"/>
  <c r="L18" i="12"/>
  <c r="S18" i="12" s="1"/>
  <c r="F49" i="12"/>
  <c r="L47" i="12"/>
  <c r="S47" i="12" s="1"/>
  <c r="S46" i="12"/>
  <c r="L46" i="12"/>
  <c r="L45" i="12"/>
  <c r="S45" i="12" s="1"/>
  <c r="S44" i="12"/>
  <c r="L44" i="12"/>
  <c r="L43" i="12"/>
  <c r="S43" i="12" s="1"/>
  <c r="S42" i="12"/>
  <c r="L42" i="12"/>
  <c r="L41" i="12"/>
  <c r="S41" i="12" s="1"/>
  <c r="S40" i="12"/>
  <c r="L40" i="12"/>
  <c r="L39" i="12"/>
  <c r="S39" i="12" s="1"/>
  <c r="S38" i="12"/>
  <c r="L38" i="12"/>
  <c r="L37" i="12"/>
  <c r="S37" i="12" s="1"/>
  <c r="S36" i="12"/>
  <c r="L36" i="12"/>
  <c r="L35" i="12"/>
  <c r="S35" i="12" s="1"/>
  <c r="S34" i="12"/>
  <c r="L34" i="12"/>
  <c r="L33" i="12"/>
  <c r="S33" i="12" s="1"/>
  <c r="S32" i="12"/>
  <c r="L32" i="12"/>
  <c r="L31" i="12"/>
  <c r="S31" i="12" s="1"/>
  <c r="S30" i="12"/>
  <c r="L30" i="12"/>
  <c r="L29" i="12"/>
  <c r="S29" i="12" s="1"/>
  <c r="S28" i="12"/>
  <c r="L28" i="12"/>
  <c r="L27" i="12"/>
  <c r="S27" i="12" s="1"/>
  <c r="S26" i="12"/>
  <c r="L26" i="12"/>
  <c r="L25" i="12"/>
  <c r="S25" i="12" s="1"/>
  <c r="S24" i="12"/>
  <c r="L24" i="12"/>
  <c r="L23" i="12"/>
  <c r="S23" i="12" s="1"/>
  <c r="S22" i="12"/>
  <c r="L22" i="12"/>
  <c r="L21" i="12"/>
  <c r="S21" i="12" s="1"/>
  <c r="S20" i="12"/>
  <c r="L20" i="12"/>
  <c r="L19" i="12"/>
  <c r="S19" i="12" s="1"/>
  <c r="L18" i="8"/>
  <c r="S18" i="8" s="1"/>
  <c r="L19" i="8"/>
  <c r="S19" i="8" s="1"/>
  <c r="L20" i="8"/>
  <c r="S20" i="8" s="1"/>
  <c r="L21" i="8"/>
  <c r="S21" i="8" s="1"/>
  <c r="L22" i="8"/>
  <c r="S22" i="8" s="1"/>
  <c r="L23" i="8"/>
  <c r="S23" i="8" s="1"/>
  <c r="L24" i="8"/>
  <c r="S24" i="8" s="1"/>
  <c r="L25" i="8"/>
  <c r="S25" i="8" s="1"/>
  <c r="L26" i="8"/>
  <c r="S26" i="8" s="1"/>
  <c r="L27" i="8"/>
  <c r="S27" i="8" s="1"/>
  <c r="L28" i="8"/>
  <c r="S28" i="8" s="1"/>
  <c r="L29" i="8"/>
  <c r="S29" i="8" s="1"/>
  <c r="L30" i="8"/>
  <c r="S30" i="8" s="1"/>
  <c r="L31" i="8"/>
  <c r="S31" i="8" s="1"/>
  <c r="L32" i="8"/>
  <c r="S32" i="8" s="1"/>
  <c r="L33" i="8"/>
  <c r="S33" i="8" s="1"/>
  <c r="L34" i="8"/>
  <c r="S34" i="8" s="1"/>
  <c r="L35" i="8"/>
  <c r="S35" i="8" s="1"/>
  <c r="L36" i="8"/>
  <c r="S36" i="8" s="1"/>
  <c r="L37" i="8"/>
  <c r="S37" i="8" s="1"/>
  <c r="L38" i="8"/>
  <c r="S38" i="8" s="1"/>
  <c r="L39" i="8"/>
  <c r="S39" i="8" s="1"/>
  <c r="L40" i="8"/>
  <c r="S40" i="8" s="1"/>
  <c r="L41" i="8"/>
  <c r="S41" i="8" s="1"/>
  <c r="L42" i="8"/>
  <c r="S42" i="8" s="1"/>
  <c r="L43" i="8"/>
  <c r="S43" i="8" s="1"/>
  <c r="L44" i="8"/>
  <c r="S44" i="8" s="1"/>
  <c r="L45" i="8"/>
  <c r="S45" i="8" s="1"/>
  <c r="L46" i="8"/>
  <c r="S46" i="8" s="1"/>
  <c r="L47" i="8"/>
  <c r="S47" i="8" s="1"/>
  <c r="F49" i="8"/>
  <c r="C47" i="7"/>
  <c r="D45" i="7"/>
  <c r="N45" i="7" s="1"/>
  <c r="D44" i="7"/>
  <c r="N44" i="7" s="1"/>
  <c r="D43" i="7"/>
  <c r="N43" i="7" s="1"/>
  <c r="D42" i="7"/>
  <c r="N42" i="7" s="1"/>
  <c r="D41" i="7"/>
  <c r="N41" i="7" s="1"/>
  <c r="D40" i="7"/>
  <c r="N40" i="7" s="1"/>
  <c r="D39" i="7"/>
  <c r="N39" i="7" s="1"/>
  <c r="D38" i="7"/>
  <c r="N38" i="7" s="1"/>
  <c r="D37" i="7"/>
  <c r="N37" i="7" s="1"/>
  <c r="D36" i="7"/>
  <c r="N36" i="7" s="1"/>
  <c r="D35" i="7"/>
  <c r="N35" i="7" s="1"/>
  <c r="D34" i="7"/>
  <c r="N34" i="7" s="1"/>
  <c r="D33" i="7"/>
  <c r="N33" i="7" s="1"/>
  <c r="D32" i="7"/>
  <c r="N32" i="7" s="1"/>
  <c r="D31" i="7"/>
  <c r="N31" i="7" s="1"/>
  <c r="D30" i="7"/>
  <c r="N30" i="7" s="1"/>
  <c r="D29" i="7"/>
  <c r="N29" i="7" s="1"/>
  <c r="D28" i="7"/>
  <c r="N28" i="7" s="1"/>
  <c r="D27" i="7"/>
  <c r="N27" i="7" s="1"/>
  <c r="D26" i="7"/>
  <c r="N26" i="7" s="1"/>
  <c r="D25" i="7"/>
  <c r="N25" i="7" s="1"/>
  <c r="D24" i="7"/>
  <c r="N24" i="7" s="1"/>
  <c r="D23" i="7"/>
  <c r="N23" i="7" s="1"/>
  <c r="D22" i="7"/>
  <c r="N22" i="7" s="1"/>
  <c r="D21" i="7"/>
  <c r="N21" i="7" s="1"/>
  <c r="D20" i="7"/>
  <c r="N20" i="7" s="1"/>
  <c r="D19" i="7"/>
  <c r="N19" i="7" s="1"/>
  <c r="D18" i="7"/>
  <c r="N18" i="7" s="1"/>
  <c r="D17" i="7"/>
  <c r="N17" i="7" s="1"/>
  <c r="D16" i="7"/>
  <c r="F45" i="6"/>
  <c r="P45" i="6" s="1"/>
  <c r="F44" i="6"/>
  <c r="P44" i="6" s="1"/>
  <c r="F43" i="6"/>
  <c r="P43" i="6" s="1"/>
  <c r="F42" i="6"/>
  <c r="P42" i="6" s="1"/>
  <c r="F41" i="6"/>
  <c r="P41" i="6" s="1"/>
  <c r="F40" i="6"/>
  <c r="P40" i="6" s="1"/>
  <c r="F39" i="6"/>
  <c r="P39" i="6" s="1"/>
  <c r="F38" i="6"/>
  <c r="P38" i="6" s="1"/>
  <c r="F37" i="6"/>
  <c r="P37" i="6" s="1"/>
  <c r="F36" i="6"/>
  <c r="P36" i="6" s="1"/>
  <c r="F35" i="6"/>
  <c r="P35" i="6" s="1"/>
  <c r="F34" i="6"/>
  <c r="P34" i="6" s="1"/>
  <c r="F33" i="6"/>
  <c r="P33" i="6" s="1"/>
  <c r="F32" i="6"/>
  <c r="P32" i="6" s="1"/>
  <c r="F31" i="6"/>
  <c r="P31" i="6" s="1"/>
  <c r="F30" i="6"/>
  <c r="P30" i="6" s="1"/>
  <c r="F29" i="6"/>
  <c r="P29" i="6" s="1"/>
  <c r="F28" i="6"/>
  <c r="P28" i="6" s="1"/>
  <c r="F27" i="6"/>
  <c r="P27" i="6" s="1"/>
  <c r="F26" i="6"/>
  <c r="P26" i="6" s="1"/>
  <c r="F25" i="6"/>
  <c r="P25" i="6" s="1"/>
  <c r="F24" i="6"/>
  <c r="P24" i="6" s="1"/>
  <c r="F23" i="6"/>
  <c r="P23" i="6" s="1"/>
  <c r="F22" i="6"/>
  <c r="P22" i="6" s="1"/>
  <c r="F21" i="6"/>
  <c r="P21" i="6" s="1"/>
  <c r="F20" i="6"/>
  <c r="P20" i="6" s="1"/>
  <c r="F19" i="6"/>
  <c r="P19" i="6" s="1"/>
  <c r="F18" i="6"/>
  <c r="P18" i="6" s="1"/>
  <c r="F17" i="6"/>
  <c r="P17" i="6" s="1"/>
  <c r="F16" i="6"/>
  <c r="C47" i="6"/>
  <c r="L49" i="12" l="1"/>
  <c r="S49" i="12"/>
  <c r="S49" i="8"/>
  <c r="L49" i="8"/>
  <c r="D47" i="7"/>
  <c r="N16" i="7"/>
  <c r="N47" i="7" s="1"/>
  <c r="F47" i="6"/>
  <c r="P16" i="6"/>
  <c r="P47" i="6" s="1"/>
</calcChain>
</file>

<file path=xl/sharedStrings.xml><?xml version="1.0" encoding="utf-8"?>
<sst xmlns="http://schemas.openxmlformats.org/spreadsheetml/2006/main" count="882" uniqueCount="295">
  <si>
    <t>訂購序號</t>
    <phoneticPr fontId="1" type="noConversion"/>
  </si>
  <si>
    <t>原價</t>
    <phoneticPr fontId="1" type="noConversion"/>
  </si>
  <si>
    <t>小計</t>
    <phoneticPr fontId="1" type="noConversion"/>
  </si>
  <si>
    <t>收件人</t>
    <phoneticPr fontId="1" type="noConversion"/>
  </si>
  <si>
    <t>手機</t>
    <phoneticPr fontId="1" type="noConversion"/>
  </si>
  <si>
    <t>付款資訊</t>
    <phoneticPr fontId="1" type="noConversion"/>
  </si>
  <si>
    <t>彰化銀行(代號009)/帳號:9818-86-0245-1200/戶名:和達健生技事業股份有限公司</t>
    <phoneticPr fontId="1" type="noConversion"/>
  </si>
  <si>
    <t>後5碼</t>
    <phoneticPr fontId="1" type="noConversion"/>
  </si>
  <si>
    <t>訂購人</t>
    <phoneticPr fontId="1" type="noConversion"/>
  </si>
  <si>
    <t>聯繫email</t>
    <phoneticPr fontId="1" type="noConversion"/>
  </si>
  <si>
    <t>福利價</t>
    <phoneticPr fontId="1" type="noConversion"/>
  </si>
  <si>
    <t>email:</t>
    <phoneticPr fontId="1" type="noConversion"/>
  </si>
  <si>
    <t>市話:</t>
    <phoneticPr fontId="1" type="noConversion"/>
  </si>
  <si>
    <t>手機:</t>
    <phoneticPr fontId="1" type="noConversion"/>
  </si>
  <si>
    <t>姓名:</t>
    <phoneticPr fontId="1" type="noConversion"/>
  </si>
  <si>
    <t>團購專用表單</t>
    <phoneticPr fontId="1" type="noConversion"/>
  </si>
  <si>
    <t>公司/部門</t>
    <phoneticPr fontId="1" type="noConversion"/>
  </si>
  <si>
    <t>備註:</t>
    <phoneticPr fontId="1" type="noConversion"/>
  </si>
  <si>
    <t>貨款金額</t>
    <phoneticPr fontId="1" type="noConversion"/>
  </si>
  <si>
    <t>超取$60</t>
    <phoneticPr fontId="1" type="noConversion"/>
  </si>
  <si>
    <t>宅配$130</t>
    <phoneticPr fontId="1" type="noConversion"/>
  </si>
  <si>
    <t>實際付款</t>
    <phoneticPr fontId="1" type="noConversion"/>
  </si>
  <si>
    <t>總金額</t>
    <phoneticPr fontId="1" type="noConversion"/>
  </si>
  <si>
    <t>轉帳日期</t>
    <phoneticPr fontId="1" type="noConversion"/>
  </si>
  <si>
    <t>備註</t>
    <phoneticPr fontId="1" type="noConversion"/>
  </si>
  <si>
    <t>未符免運需另加運費</t>
    <phoneticPr fontId="1" type="noConversion"/>
  </si>
  <si>
    <t>說明:
1.以上福利專案報價未稅/含運(未符免運時運費另計)
2.付款後請email通知後5碼
3.每周五結單,隔周五前出貨,超商配貨送達門市約3~4日(偏遠及外島正常約4~7日,特殊狀況依天候而定)
4.貨到門市後超商會發出簡訊手通知
5.本專案超取專案:限指定全家門市
6.福利購平台LINE@id:@999tgfpy/Email:hdcbiotech1@gmail.com/手機0989-056981</t>
    <phoneticPr fontId="1" type="noConversion"/>
  </si>
  <si>
    <t>截止日期</t>
    <phoneticPr fontId="1" type="noConversion"/>
  </si>
  <si>
    <t>訂購數</t>
    <phoneticPr fontId="1" type="noConversion"/>
  </si>
  <si>
    <t>負責窗口聯絡人資訊</t>
    <phoneticPr fontId="1" type="noConversion"/>
  </si>
  <si>
    <t>訂購人                                                                                                                   (如同收件人不用填)</t>
    <phoneticPr fontId="1" type="noConversion"/>
  </si>
  <si>
    <t>滿額好康福利金點數回饋:滿萬1%/滿2萬2%/滿3萬3%(可到福利購換購商品)</t>
    <phoneticPr fontId="1" type="noConversion"/>
  </si>
  <si>
    <t>宅配/詳細地址</t>
    <phoneticPr fontId="1" type="noConversion"/>
  </si>
  <si>
    <t>超取$120</t>
    <phoneticPr fontId="1" type="noConversion"/>
  </si>
  <si>
    <t>114/01/31前500箱售完為止</t>
    <phoneticPr fontId="1" type="noConversion"/>
  </si>
  <si>
    <r>
      <t>珍珠玉米粒</t>
    </r>
    <r>
      <rPr>
        <sz val="11"/>
        <color theme="1"/>
        <rFont val="微軟正黑體"/>
        <family val="2"/>
        <charset val="136"/>
      </rPr>
      <t xml:space="preserve">198g*3罐   </t>
    </r>
    <r>
      <rPr>
        <sz val="14"/>
        <color theme="1"/>
        <rFont val="微軟正黑體"/>
        <family val="2"/>
        <charset val="136"/>
      </rPr>
      <t xml:space="preserve">    </t>
    </r>
    <phoneticPr fontId="1" type="noConversion"/>
  </si>
  <si>
    <t>《神秘深紅寶石色澤/細緻柔順的單寧》</t>
    <phoneticPr fontId="1" type="noConversion"/>
  </si>
  <si>
    <t>$450/瓶</t>
    <phoneticPr fontId="1" type="noConversion"/>
  </si>
  <si>
    <t>$239/瓶</t>
    <phoneticPr fontId="1" type="noConversion"/>
  </si>
  <si>
    <t>酒後不開車安全有保障/飲酒過量有害健康/未滿十八歲禁止飲酒</t>
    <phoneticPr fontId="1" type="noConversion"/>
  </si>
  <si>
    <t>宅配$160</t>
    <phoneticPr fontId="1" type="noConversion"/>
  </si>
  <si>
    <t>超取/門市名稱(限3瓶)</t>
    <phoneticPr fontId="1" type="noConversion"/>
  </si>
  <si>
    <t>(750ml/11.5%)</t>
    <phoneticPr fontId="1" type="noConversion"/>
  </si>
  <si>
    <t>【哈根達斯/雙11驚爆雙響馬卡龍迷你杯/11箱再送1箱】</t>
    <phoneticPr fontId="1" type="noConversion"/>
  </si>
  <si>
    <r>
      <rPr>
        <b/>
        <sz val="48"/>
        <color rgb="FF00B050"/>
        <rFont val="微軟正黑體"/>
        <family val="2"/>
        <charset val="136"/>
      </rPr>
      <t>柚香檸檬馬卡龍+雙重巧克力馬卡龍</t>
    </r>
    <r>
      <rPr>
        <b/>
        <sz val="48"/>
        <rFont val="微軟正黑體"/>
        <family val="2"/>
        <charset val="136"/>
      </rPr>
      <t xml:space="preserve">                                      </t>
    </r>
    <phoneticPr fontId="1" type="noConversion"/>
  </si>
  <si>
    <t>免運:1箱超取/5箱以上原廠專車/滿11箱再送1箱</t>
    <phoneticPr fontId="1" type="noConversion"/>
  </si>
  <si>
    <t>《馬卡龍大師聯名冰淇淋/史無前例/後無來者》</t>
    <phoneticPr fontId="1" type="noConversion"/>
  </si>
  <si>
    <t>限1111箱(1箱24杯)</t>
    <phoneticPr fontId="1" type="noConversion"/>
  </si>
  <si>
    <t>口味/箱數</t>
    <phoneticPr fontId="1" type="noConversion"/>
  </si>
  <si>
    <t>柚香           x24杯/箱</t>
    <phoneticPr fontId="1" type="noConversion"/>
  </si>
  <si>
    <t>巧克力        x24杯/箱</t>
    <phoneticPr fontId="1" type="noConversion"/>
  </si>
  <si>
    <t>綜合                      柚12+巧12/箱</t>
    <phoneticPr fontId="1" type="noConversion"/>
  </si>
  <si>
    <t>114/01/31前</t>
    <phoneticPr fontId="1" type="noConversion"/>
  </si>
  <si>
    <t>限量</t>
    <phoneticPr fontId="1" type="noConversion"/>
  </si>
  <si>
    <t>1111箱</t>
    <phoneticPr fontId="1" type="noConversion"/>
  </si>
  <si>
    <t>每杯$59(每箱$1416)</t>
    <phoneticPr fontId="1" type="noConversion"/>
  </si>
  <si>
    <t>每杯$129(每箱$3096)</t>
    <phoneticPr fontId="1" type="noConversion"/>
  </si>
  <si>
    <t>【第20屆金爵獎國際調酒大賽-指定用酒】</t>
    <phoneticPr fontId="1" type="noConversion"/>
  </si>
  <si>
    <r>
      <rPr>
        <b/>
        <sz val="36"/>
        <color rgb="FF00B050"/>
        <rFont val="微軟正黑體"/>
        <family val="2"/>
        <charset val="136"/>
      </rPr>
      <t>(原箱出貨:每箱12瓶)</t>
    </r>
    <r>
      <rPr>
        <b/>
        <sz val="36"/>
        <rFont val="微軟正黑體"/>
        <family val="2"/>
        <charset val="136"/>
      </rPr>
      <t xml:space="preserve">                                          </t>
    </r>
    <phoneticPr fontId="1" type="noConversion"/>
  </si>
  <si>
    <r>
      <t>【GRAND】法國獨家路易紅酒</t>
    </r>
    <r>
      <rPr>
        <b/>
        <sz val="18"/>
        <rFont val="微軟正黑體"/>
        <family val="2"/>
        <charset val="136"/>
      </rPr>
      <t>750ml(11.5%)</t>
    </r>
    <phoneticPr fontId="1" type="noConversion"/>
  </si>
  <si>
    <t>箱出免運:1箱宅配/12箱以上原廠專車</t>
    <phoneticPr fontId="1" type="noConversion"/>
  </si>
  <si>
    <t>滿額好康福利金點數回饋:滿萬1%/滿2萬1.5%/滿3萬2%(可到福利購換購商品)</t>
    <phoneticPr fontId="1" type="noConversion"/>
  </si>
  <si>
    <t>【2025喜年來春節禮盒】</t>
    <phoneticPr fontId="1" type="noConversion"/>
  </si>
  <si>
    <r>
      <rPr>
        <b/>
        <sz val="40"/>
        <color rgb="FF00B050"/>
        <rFont val="微軟正黑體"/>
        <family val="2"/>
        <charset val="136"/>
      </rPr>
      <t>1.貓福珊迪原味小禮盒/2.汪汪隊小蛋餅禮盒/3.朝隈俊男聯名公仔蛋捲禮盒</t>
    </r>
    <r>
      <rPr>
        <b/>
        <sz val="40"/>
        <rFont val="微軟正黑體"/>
        <family val="2"/>
        <charset val="136"/>
      </rPr>
      <t xml:space="preserve">                                 </t>
    </r>
    <phoneticPr fontId="1" type="noConversion"/>
  </si>
  <si>
    <t>限1000箱</t>
    <phoneticPr fontId="1" type="noConversion"/>
  </si>
  <si>
    <t>《會員喜來購春節有禮專案/傳說經典再現》</t>
    <phoneticPr fontId="1" type="noConversion"/>
  </si>
  <si>
    <t>免運:1箱超取/3箱宅配/12箱原廠專車(免運僅限原箱出貨不拆箱)</t>
    <phoneticPr fontId="1" type="noConversion"/>
  </si>
  <si>
    <t>1000箱</t>
    <phoneticPr fontId="1" type="noConversion"/>
  </si>
  <si>
    <t>114/01/22前</t>
    <phoneticPr fontId="1" type="noConversion"/>
  </si>
  <si>
    <t>每盒$299~$599</t>
    <phoneticPr fontId="1" type="noConversion"/>
  </si>
  <si>
    <t>每盒$269~$549</t>
    <phoneticPr fontId="1" type="noConversion"/>
  </si>
  <si>
    <t>預購價             (12/31止)</t>
    <phoneticPr fontId="1" type="noConversion"/>
  </si>
  <si>
    <t>原價        (01/22止)</t>
    <phoneticPr fontId="1" type="noConversion"/>
  </si>
  <si>
    <t>原價                  (01/22止)</t>
    <phoneticPr fontId="1" type="noConversion"/>
  </si>
  <si>
    <t xml:space="preserve">1.貓福珊迪原味蛋捲小禮盒        (一箱6盒)         </t>
    <phoneticPr fontId="1" type="noConversion"/>
  </si>
  <si>
    <t xml:space="preserve">3.朝隈俊男聯名公仔蛋捲禮盒        (一箱6盒)     </t>
    <phoneticPr fontId="1" type="noConversion"/>
  </si>
  <si>
    <t>1箱超取</t>
    <phoneticPr fontId="1" type="noConversion"/>
  </si>
  <si>
    <t>3箱宅配/12箱原廠專車</t>
    <phoneticPr fontId="1" type="noConversion"/>
  </si>
  <si>
    <t>未符免運                      需另加運費</t>
    <phoneticPr fontId="1" type="noConversion"/>
  </si>
  <si>
    <t>說明:
1.以上福利專案報價未稅/含運(未符免運時運費另計)
2.付款後請email通知後5碼
3.每周五結單,預購12/17起出貨,超商配貨送達門市約3~4日(偏遠及外島正常約4~7日,特殊狀況依天候而定)
4.貨到門市後超商會發出簡訊手通知
5.本專案超取專案:限指定7-11/全家門市
6.福利購平台LINE@id:@999tgfpy/Email:hdcbiotech1@gmail.com/手機0989-056981</t>
    <phoneticPr fontId="1" type="noConversion"/>
  </si>
  <si>
    <t>口味/下單箱數</t>
    <phoneticPr fontId="1" type="noConversion"/>
  </si>
  <si>
    <t>$399x6盒/箱</t>
    <phoneticPr fontId="1" type="noConversion"/>
  </si>
  <si>
    <t>$299x6盒/箱</t>
    <phoneticPr fontId="1" type="noConversion"/>
  </si>
  <si>
    <t>$599x6盒/箱</t>
    <phoneticPr fontId="1" type="noConversion"/>
  </si>
  <si>
    <t xml:space="preserve">訂購人                                                          </t>
    <phoneticPr fontId="1" type="noConversion"/>
  </si>
  <si>
    <t>預購價</t>
    <phoneticPr fontId="1" type="noConversion"/>
  </si>
  <si>
    <t>截止日</t>
    <phoneticPr fontId="1" type="noConversion"/>
  </si>
  <si>
    <t>收件人資訊</t>
    <phoneticPr fontId="1" type="noConversion"/>
  </si>
  <si>
    <t>姓名</t>
    <phoneticPr fontId="1" type="noConversion"/>
  </si>
  <si>
    <t>手機/市話</t>
    <phoneticPr fontId="1" type="noConversion"/>
  </si>
  <si>
    <t>訂購金額</t>
    <phoneticPr fontId="1" type="noConversion"/>
  </si>
  <si>
    <r>
      <t>訂單</t>
    </r>
    <r>
      <rPr>
        <b/>
        <sz val="18"/>
        <rFont val="微軟正黑體"/>
        <family val="2"/>
        <charset val="136"/>
      </rPr>
      <t>總金額</t>
    </r>
    <phoneticPr fontId="1" type="noConversion"/>
  </si>
  <si>
    <r>
      <t>宅配</t>
    </r>
    <r>
      <rPr>
        <b/>
        <sz val="16"/>
        <rFont val="微軟正黑體"/>
        <family val="2"/>
        <charset val="136"/>
      </rPr>
      <t>/詳細地址</t>
    </r>
    <phoneticPr fontId="1" type="noConversion"/>
  </si>
  <si>
    <r>
      <t>超取</t>
    </r>
    <r>
      <rPr>
        <b/>
        <sz val="16"/>
        <rFont val="微軟正黑體"/>
        <family val="2"/>
        <charset val="136"/>
      </rPr>
      <t>/門市名稱</t>
    </r>
    <phoneticPr fontId="1" type="noConversion"/>
  </si>
  <si>
    <t xml:space="preserve">2.汪汪隊小蛋餅禮盒                 (一箱6盒)     </t>
    <phoneticPr fontId="1" type="noConversion"/>
  </si>
  <si>
    <r>
      <rPr>
        <b/>
        <sz val="14"/>
        <color rgb="FFFF0000"/>
        <rFont val="微軟正黑體"/>
        <family val="2"/>
        <charset val="136"/>
      </rPr>
      <t>$359</t>
    </r>
    <r>
      <rPr>
        <sz val="14"/>
        <rFont val="微軟正黑體"/>
        <family val="2"/>
        <charset val="136"/>
      </rPr>
      <t>x6盒/箱</t>
    </r>
    <phoneticPr fontId="1" type="noConversion"/>
  </si>
  <si>
    <r>
      <rPr>
        <b/>
        <sz val="14"/>
        <color rgb="FFFF0000"/>
        <rFont val="微軟正黑體"/>
        <family val="2"/>
        <charset val="136"/>
      </rPr>
      <t>$269</t>
    </r>
    <r>
      <rPr>
        <sz val="14"/>
        <rFont val="微軟正黑體"/>
        <family val="2"/>
        <charset val="136"/>
      </rPr>
      <t>x6盒/箱</t>
    </r>
    <phoneticPr fontId="1" type="noConversion"/>
  </si>
  <si>
    <r>
      <rPr>
        <b/>
        <sz val="14"/>
        <color rgb="FFFF0000"/>
        <rFont val="微軟正黑體"/>
        <family val="2"/>
        <charset val="136"/>
      </rPr>
      <t>$549</t>
    </r>
    <r>
      <rPr>
        <sz val="14"/>
        <rFont val="微軟正黑體"/>
        <family val="2"/>
        <charset val="136"/>
      </rPr>
      <t>x6盒/箱</t>
    </r>
    <phoneticPr fontId="1" type="noConversion"/>
  </si>
  <si>
    <t>訂購          序號</t>
    <phoneticPr fontId="1" type="noConversion"/>
  </si>
  <si>
    <t>貨款                金額</t>
    <phoneticPr fontId="1" type="noConversion"/>
  </si>
  <si>
    <t>超取/門市名稱                 (滿千)</t>
    <phoneticPr fontId="1" type="noConversion"/>
  </si>
  <si>
    <t>宅配/詳細地址                     (滿35包)</t>
    <phoneticPr fontId="1" type="noConversion"/>
  </si>
  <si>
    <t>超取60</t>
    <phoneticPr fontId="1" type="noConversion"/>
  </si>
  <si>
    <t>【2025元進莊春節禮盒】</t>
    <phoneticPr fontId="1" type="noConversion"/>
  </si>
  <si>
    <r>
      <rPr>
        <b/>
        <sz val="40"/>
        <color rgb="FF00B050"/>
        <rFont val="微軟正黑體"/>
        <family val="2"/>
        <charset val="136"/>
      </rPr>
      <t>台灣土雞肉鬆禮盒特別價</t>
    </r>
    <r>
      <rPr>
        <b/>
        <sz val="40"/>
        <rFont val="微軟正黑體"/>
        <family val="2"/>
        <charset val="136"/>
      </rPr>
      <t xml:space="preserve">                    </t>
    </r>
    <phoneticPr fontId="1" type="noConversion"/>
  </si>
  <si>
    <t>原價                     (01/22止)</t>
    <phoneticPr fontId="1" type="noConversion"/>
  </si>
  <si>
    <t>原價                 (01/22止)</t>
    <phoneticPr fontId="1" type="noConversion"/>
  </si>
  <si>
    <t xml:space="preserve">2.豪華組:每組8罐                                  (8罐/組)         </t>
    <phoneticPr fontId="1" type="noConversion"/>
  </si>
  <si>
    <t xml:space="preserve">1.經典組:每盒2罐組                               (2罐/盒)         </t>
    <phoneticPr fontId="1" type="noConversion"/>
  </si>
  <si>
    <t>每盒$479</t>
    <phoneticPr fontId="1" type="noConversion"/>
  </si>
  <si>
    <t>每盒$599</t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</si>
  <si>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$479           </t>
    </r>
    <r>
      <rPr>
        <b/>
        <sz val="18"/>
        <color theme="1"/>
        <rFont val="微軟正黑體"/>
        <family val="2"/>
        <charset val="136"/>
      </rPr>
      <t xml:space="preserve">      (</t>
    </r>
    <r>
      <rPr>
        <sz val="18"/>
        <color theme="1"/>
        <rFont val="微軟正黑體"/>
        <family val="2"/>
        <charset val="136"/>
      </rPr>
      <t>2罐/盒)</t>
    </r>
    <phoneticPr fontId="1" type="noConversion"/>
  </si>
  <si>
    <r>
      <rPr>
        <b/>
        <sz val="18"/>
        <color rgb="FFFF0000"/>
        <rFont val="微軟正黑體"/>
        <family val="2"/>
        <charset val="136"/>
      </rPr>
      <t xml:space="preserve">$1769                    </t>
    </r>
    <r>
      <rPr>
        <b/>
        <sz val="18"/>
        <color theme="1"/>
        <rFont val="微軟正黑體"/>
        <family val="2"/>
        <charset val="136"/>
      </rPr>
      <t xml:space="preserve">     (</t>
    </r>
    <r>
      <rPr>
        <sz val="18"/>
        <color theme="1"/>
        <rFont val="微軟正黑體"/>
        <family val="2"/>
        <charset val="136"/>
      </rPr>
      <t>6罐/組)</t>
    </r>
    <phoneticPr fontId="1" type="noConversion"/>
  </si>
  <si>
    <r>
      <rPr>
        <b/>
        <sz val="18"/>
        <color theme="1"/>
        <rFont val="微軟正黑體"/>
        <family val="2"/>
        <charset val="136"/>
      </rPr>
      <t>$2396                   (8</t>
    </r>
    <r>
      <rPr>
        <sz val="18"/>
        <color theme="1"/>
        <rFont val="微軟正黑體"/>
        <family val="2"/>
        <charset val="136"/>
      </rPr>
      <t>罐/組)</t>
    </r>
    <phoneticPr fontId="1" type="noConversion"/>
  </si>
  <si>
    <r>
      <rPr>
        <b/>
        <sz val="18"/>
        <color theme="1"/>
        <rFont val="微軟正黑體"/>
        <family val="2"/>
        <charset val="136"/>
      </rPr>
      <t>$599                    (</t>
    </r>
    <r>
      <rPr>
        <sz val="18"/>
        <color theme="1"/>
        <rFont val="微軟正黑體"/>
        <family val="2"/>
        <charset val="136"/>
      </rPr>
      <t>2罐/盒)</t>
    </r>
    <phoneticPr fontId="1" type="noConversion"/>
  </si>
  <si>
    <t>無超取</t>
    <phoneticPr fontId="1" type="noConversion"/>
  </si>
  <si>
    <t>預購價             (限500套止)</t>
    <phoneticPr fontId="1" type="noConversion"/>
  </si>
  <si>
    <t>限500套</t>
    <phoneticPr fontId="1" type="noConversion"/>
  </si>
  <si>
    <t>免運:低溫冷凍宅配/原廠工廠直出</t>
    <phoneticPr fontId="1" type="noConversion"/>
  </si>
  <si>
    <t>特別價</t>
    <phoneticPr fontId="1" type="noConversion"/>
  </si>
  <si>
    <t>500套</t>
    <phoneticPr fontId="1" type="noConversion"/>
  </si>
  <si>
    <t>(2隻/套)</t>
    <phoneticPr fontId="1" type="noConversion"/>
  </si>
  <si>
    <t xml:space="preserve"> (隻)</t>
    <phoneticPr fontId="1" type="noConversion"/>
  </si>
  <si>
    <t>超取</t>
    <phoneticPr fontId="1" type="noConversion"/>
  </si>
  <si>
    <t>門市名稱</t>
    <phoneticPr fontId="1" type="noConversion"/>
  </si>
  <si>
    <t>宅配</t>
    <phoneticPr fontId="1" type="noConversion"/>
  </si>
  <si>
    <t>詳細地址</t>
    <phoneticPr fontId="1" type="noConversion"/>
  </si>
  <si>
    <t>冷凍宅配/工廠直出</t>
    <phoneticPr fontId="1" type="noConversion"/>
  </si>
  <si>
    <t>7-11/全家</t>
    <phoneticPr fontId="1" type="noConversion"/>
  </si>
  <si>
    <t>(件/箱)</t>
    <phoneticPr fontId="1" type="noConversion"/>
  </si>
  <si>
    <r>
      <t xml:space="preserve">訂單     </t>
    </r>
    <r>
      <rPr>
        <b/>
        <sz val="18"/>
        <rFont val="微軟正黑體"/>
        <family val="2"/>
        <charset val="136"/>
      </rPr>
      <t>總金額</t>
    </r>
    <phoneticPr fontId="1" type="noConversion"/>
  </si>
  <si>
    <t>下單數量</t>
    <phoneticPr fontId="1" type="noConversion"/>
  </si>
  <si>
    <t>王小明</t>
    <phoneticPr fontId="1" type="noConversion"/>
  </si>
  <si>
    <t>***</t>
    <phoneticPr fontId="1" type="noConversion"/>
  </si>
  <si>
    <t>*****</t>
    <phoneticPr fontId="1" type="noConversion"/>
  </si>
  <si>
    <t>******</t>
    <phoneticPr fontId="1" type="noConversion"/>
  </si>
  <si>
    <t>113/12/31前</t>
    <phoneticPr fontId="1" type="noConversion"/>
  </si>
  <si>
    <t>《會員喜來購春節有禮》</t>
    <phoneticPr fontId="1" type="noConversion"/>
  </si>
  <si>
    <t>1/1起特價                     (01/31止)</t>
    <phoneticPr fontId="1" type="noConversion"/>
  </si>
  <si>
    <t>預購價12/31止             (限500套止)</t>
    <phoneticPr fontId="1" type="noConversion"/>
  </si>
  <si>
    <t>(6道/桌)</t>
    <phoneticPr fontId="1" type="noConversion"/>
  </si>
  <si>
    <t>****</t>
    <phoneticPr fontId="1" type="noConversion"/>
  </si>
  <si>
    <t>114/01/20前</t>
    <phoneticPr fontId="1" type="noConversion"/>
  </si>
  <si>
    <t>【2025年/金璽年菜】</t>
    <phoneticPr fontId="1" type="noConversion"/>
  </si>
  <si>
    <r>
      <rPr>
        <b/>
        <sz val="40"/>
        <color rgb="FF00B050"/>
        <rFont val="微軟正黑體"/>
        <family val="2"/>
        <charset val="136"/>
      </rPr>
      <t>專為頂級饕客準備-御之饗宴飛揚賀歲菜</t>
    </r>
    <r>
      <rPr>
        <b/>
        <sz val="40"/>
        <rFont val="微軟正黑體"/>
        <family val="2"/>
        <charset val="136"/>
      </rPr>
      <t xml:space="preserve"> -辦桌系列              </t>
    </r>
    <phoneticPr fontId="1" type="noConversion"/>
  </si>
  <si>
    <t>限500桌</t>
    <phoneticPr fontId="1" type="noConversion"/>
  </si>
  <si>
    <t>《會員喜來購早鳥有禮:11/31前買10道組送川味涼拌雞絲(原價599)》</t>
    <phoneticPr fontId="1" type="noConversion"/>
  </si>
  <si>
    <t>A:十全飛揚套組/7菜+2湯+1甜品/一桌10道</t>
    <phoneticPr fontId="1" type="noConversion"/>
  </si>
  <si>
    <t>B:八方賀歲套組/6菜+1湯+1甜品/一桌8道</t>
    <phoneticPr fontId="1" type="noConversion"/>
  </si>
  <si>
    <t>A特別價$3988(原價5963)</t>
    <phoneticPr fontId="1" type="noConversion"/>
  </si>
  <si>
    <t>B特別價$2888(原價3834)</t>
    <phoneticPr fontId="1" type="noConversion"/>
  </si>
  <si>
    <t>500桌</t>
    <phoneticPr fontId="1" type="noConversion"/>
  </si>
  <si>
    <r>
      <rPr>
        <sz val="20"/>
        <color theme="1"/>
        <rFont val="微軟正黑體"/>
        <family val="2"/>
        <charset val="136"/>
      </rPr>
      <t xml:space="preserve">A.套組: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(十全飛揚10道)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</si>
  <si>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r>
      <rPr>
        <sz val="20"/>
        <color theme="1"/>
        <rFont val="微軟正黑體"/>
        <family val="2"/>
        <charset val="136"/>
      </rPr>
      <t xml:space="preserve">B.套組: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(八方賀歲8道)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</si>
  <si>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原價                     (01/20止)</t>
    <phoneticPr fontId="1" type="noConversion"/>
  </si>
  <si>
    <t>預購價                       (限500套止)</t>
    <phoneticPr fontId="1" type="noConversion"/>
  </si>
  <si>
    <t>本案無超取</t>
    <phoneticPr fontId="1" type="noConversion"/>
  </si>
  <si>
    <t>1200箱</t>
    <phoneticPr fontId="1" type="noConversion"/>
  </si>
  <si>
    <t>B:鋁罐裝:330mlx24罐 /箱(本批效期: 2025/04/30)</t>
    <phoneticPr fontId="1" type="noConversion"/>
  </si>
  <si>
    <t>A:寶特瓶500mlx24瓶/箱(本批效期: 2025/02/28)</t>
    <phoneticPr fontId="1" type="noConversion"/>
  </si>
  <si>
    <t xml:space="preserve">          原價1500/每一送二             (共3箱)</t>
    <phoneticPr fontId="1" type="noConversion"/>
  </si>
  <si>
    <t xml:space="preserve">         原價1500/每一送二               (共3箱)</t>
    <phoneticPr fontId="1" type="noConversion"/>
  </si>
  <si>
    <r>
      <rPr>
        <sz val="20"/>
        <color theme="1"/>
        <rFont val="微軟正黑體"/>
        <family val="2"/>
        <charset val="136"/>
      </rPr>
      <t xml:space="preserve">A.寶特瓶: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(500mlx24瓶/箱)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</si>
  <si>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r>
      <rPr>
        <sz val="20"/>
        <color theme="1"/>
        <rFont val="微軟正黑體"/>
        <family val="2"/>
        <charset val="136"/>
      </rPr>
      <t>B.鋁罐裝: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(330mlx24罐 /箱)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</si>
  <si>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預購價             (限1200箱)</t>
    <phoneticPr fontId="1" type="noConversion"/>
  </si>
  <si>
    <t>預購價                       (限1200箱)</t>
    <phoneticPr fontId="1" type="noConversion"/>
  </si>
  <si>
    <t>原價                     (12/31止)</t>
    <phoneticPr fontId="1" type="noConversion"/>
  </si>
  <si>
    <t>每一送二             (共3箱)</t>
    <phoneticPr fontId="1" type="noConversion"/>
  </si>
  <si>
    <t>【2025年/圍爐專案】</t>
    <phoneticPr fontId="1" type="noConversion"/>
  </si>
  <si>
    <t>限1200箱</t>
    <phoneticPr fontId="1" type="noConversion"/>
  </si>
  <si>
    <t>免運:'常溫宅配/原廠專案直出</t>
    <phoneticPr fontId="1" type="noConversion"/>
  </si>
  <si>
    <t xml:space="preserve">沛綠雅法國氣泡天然礦泉水買一送二專案  </t>
    <phoneticPr fontId="1" type="noConversion"/>
  </si>
  <si>
    <t>《派對最佳飲品/時尚圍爐必備/年菜席上一瓶水中香檳》</t>
    <phoneticPr fontId="1" type="noConversion"/>
  </si>
  <si>
    <r>
      <rPr>
        <sz val="20"/>
        <color theme="1"/>
        <rFont val="微軟正黑體"/>
        <family val="2"/>
        <charset val="136"/>
      </rPr>
      <t xml:space="preserve">1.荷家美饌/素蔬年菜: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( 6道/5~6人份)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</si>
  <si>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r>
      <rPr>
        <sz val="20"/>
        <color theme="1"/>
        <rFont val="微軟正黑體"/>
        <family val="2"/>
        <charset val="136"/>
      </rPr>
      <t xml:space="preserve">1.金璽豪華全福套餐8件組: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( 8道/8~10人份)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</si>
  <si>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(8道/桌)</t>
    <phoneticPr fontId="1" type="noConversion"/>
  </si>
  <si>
    <t>【2025辦桌系列】</t>
    <phoneticPr fontId="1" type="noConversion"/>
  </si>
  <si>
    <t>呷七碗</t>
    <phoneticPr fontId="1" type="noConversion"/>
  </si>
  <si>
    <t>響記食堂(素)</t>
    <phoneticPr fontId="1" type="noConversion"/>
  </si>
  <si>
    <t>御之饗宴</t>
    <phoneticPr fontId="1" type="noConversion"/>
  </si>
  <si>
    <t>(10道/桌)</t>
    <phoneticPr fontId="1" type="noConversion"/>
  </si>
  <si>
    <t>預購價12/31止                       (限500套止)</t>
    <phoneticPr fontId="1" type="noConversion"/>
  </si>
  <si>
    <r>
      <rPr>
        <sz val="20"/>
        <color theme="1"/>
        <rFont val="微軟正黑體"/>
        <family val="2"/>
        <charset val="136"/>
      </rPr>
      <t xml:space="preserve">1.十全飛揚套組: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(10道/8~10人份)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</si>
  <si>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r>
      <rPr>
        <sz val="20"/>
        <color theme="1"/>
        <rFont val="微軟正黑體"/>
        <family val="2"/>
        <charset val="136"/>
      </rPr>
      <t xml:space="preserve">2.八方賀歲套組: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(8道/6~8人份)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</si>
  <si>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(2道/組)</t>
    <phoneticPr fontId="1" type="noConversion"/>
  </si>
  <si>
    <r>
      <rPr>
        <sz val="20"/>
        <color theme="1"/>
        <rFont val="微軟正黑體"/>
        <family val="2"/>
        <charset val="136"/>
      </rPr>
      <t xml:space="preserve">4.佛跳牆+法式鴨腿套組: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 (2道/6~10人份)    </t>
    </r>
    <r>
      <rPr>
        <sz val="14"/>
        <color theme="1"/>
        <rFont val="微軟正黑體"/>
        <family val="2"/>
        <charset val="136"/>
      </rPr>
      <t xml:space="preserve">  </t>
    </r>
    <phoneticPr fontId="1" type="noConversion"/>
  </si>
  <si>
    <r>
      <rPr>
        <sz val="20"/>
        <color theme="1"/>
        <rFont val="微軟正黑體"/>
        <family val="2"/>
        <charset val="136"/>
      </rPr>
      <t xml:space="preserve">3.薰茶鵝+油雞套組: </t>
    </r>
    <r>
      <rPr>
        <sz val="14"/>
        <color theme="1"/>
        <rFont val="微軟正黑體"/>
        <family val="2"/>
        <charset val="136"/>
      </rPr>
      <t xml:space="preserve">                                                          </t>
    </r>
    <r>
      <rPr>
        <sz val="20"/>
        <color theme="1"/>
        <rFont val="微軟正黑體"/>
        <family val="2"/>
        <charset val="136"/>
      </rPr>
      <t xml:space="preserve">      (2隻/10~15人份)   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</si>
  <si>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《派對最佳飲品/新年聖誕開趴/春節圍爐歡聚》</t>
    <phoneticPr fontId="1" type="noConversion"/>
  </si>
  <si>
    <t>會員價</t>
    <phoneticPr fontId="1" type="noConversion"/>
  </si>
  <si>
    <t xml:space="preserve">         原價1800/每一送二               (共3箱)</t>
    <phoneticPr fontId="1" type="noConversion"/>
  </si>
  <si>
    <t>原價1800/每一送二             (共3箱)</t>
    <phoneticPr fontId="1" type="noConversion"/>
  </si>
  <si>
    <r>
      <rPr>
        <sz val="20"/>
        <color theme="1"/>
        <rFont val="微軟正黑體"/>
        <family val="2"/>
        <charset val="136"/>
      </rPr>
      <t xml:space="preserve">A.TERRA玻璃瓶: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 (500mlx12瓶/箱)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</si>
  <si>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TERRA啤酒</t>
    <phoneticPr fontId="1" type="noConversion"/>
  </si>
  <si>
    <t>加價購:沛綠雅氣泡礦泉水</t>
    <phoneticPr fontId="1" type="noConversion"/>
  </si>
  <si>
    <r>
      <rPr>
        <b/>
        <sz val="20"/>
        <color rgb="FFC00000"/>
        <rFont val="微軟正黑體"/>
        <family val="2"/>
        <charset val="136"/>
      </rPr>
      <t xml:space="preserve">B.沛綠雅寶特瓶: </t>
    </r>
    <r>
      <rPr>
        <b/>
        <sz val="14"/>
        <color rgb="FFC00000"/>
        <rFont val="微軟正黑體"/>
        <family val="2"/>
        <charset val="136"/>
      </rPr>
      <t xml:space="preserve">                                                </t>
    </r>
    <r>
      <rPr>
        <b/>
        <sz val="20"/>
        <color rgb="FFC00000"/>
        <rFont val="微軟正黑體"/>
        <family val="2"/>
        <charset val="136"/>
      </rPr>
      <t xml:space="preserve">  (500mlx24瓶/箱) </t>
    </r>
    <r>
      <rPr>
        <b/>
        <sz val="14"/>
        <color rgb="FFC00000"/>
        <rFont val="微軟正黑體"/>
        <family val="2"/>
        <charset val="136"/>
      </rPr>
      <t xml:space="preserve">   </t>
    </r>
    <phoneticPr fontId="1" type="noConversion"/>
  </si>
  <si>
    <r>
      <rPr>
        <b/>
        <sz val="20"/>
        <color rgb="FFC00000"/>
        <rFont val="微軟正黑體"/>
        <family val="2"/>
        <charset val="136"/>
      </rPr>
      <t>C.沛綠雅鋁罐裝:</t>
    </r>
    <r>
      <rPr>
        <b/>
        <sz val="14"/>
        <color rgb="FFC00000"/>
        <rFont val="微軟正黑體"/>
        <family val="2"/>
        <charset val="136"/>
      </rPr>
      <t xml:space="preserve">                                                </t>
    </r>
    <r>
      <rPr>
        <b/>
        <sz val="20"/>
        <color rgb="FFC00000"/>
        <rFont val="微軟正黑體"/>
        <family val="2"/>
        <charset val="136"/>
      </rPr>
      <t xml:space="preserve">  (330mlx24罐 /箱) </t>
    </r>
    <r>
      <rPr>
        <b/>
        <sz val="14"/>
        <color rgb="FFC00000"/>
        <rFont val="微軟正黑體"/>
        <family val="2"/>
        <charset val="136"/>
      </rPr>
      <t xml:space="preserve">   </t>
    </r>
    <phoneticPr fontId="1" type="noConversion"/>
  </si>
  <si>
    <t xml:space="preserve">【2025年新年耶誕/跨年專案】買一送二專案  </t>
    <phoneticPr fontId="1" type="noConversion"/>
  </si>
  <si>
    <t>【TERRA】孔劉代言啤酒</t>
    <phoneticPr fontId="1" type="noConversion"/>
  </si>
  <si>
    <t xml:space="preserve">   【Yogeolli】韓國優格利乳酸多多馬格利酒</t>
    <phoneticPr fontId="1" type="noConversion"/>
  </si>
  <si>
    <t>韓國原廠授權/台灣首度獨家上市/韓國超商 CU 獨賣款</t>
    <phoneticPr fontId="1" type="noConversion"/>
  </si>
  <si>
    <t>免運:常溫原廠工廠直出</t>
    <phoneticPr fontId="1" type="noConversion"/>
  </si>
  <si>
    <t xml:space="preserve">【2025耶誕新年專案】買一送一       </t>
    <phoneticPr fontId="1" type="noConversion"/>
  </si>
  <si>
    <t>每瓶$290                     (整箱$5800)</t>
    <phoneticPr fontId="1" type="noConversion"/>
  </si>
  <si>
    <t>114/02/28前</t>
    <phoneticPr fontId="1" type="noConversion"/>
  </si>
  <si>
    <t>500箱</t>
    <phoneticPr fontId="1" type="noConversion"/>
  </si>
  <si>
    <t>買一送一                  (滿千免運)</t>
    <phoneticPr fontId="1" type="noConversion"/>
  </si>
  <si>
    <r>
      <rPr>
        <sz val="20"/>
        <color theme="1"/>
        <rFont val="微軟正黑體"/>
        <family val="2"/>
        <charset val="136"/>
      </rPr>
      <t>買一送一</t>
    </r>
    <r>
      <rPr>
        <sz val="14"/>
        <color theme="1"/>
        <rFont val="微軟正黑體"/>
        <family val="2"/>
        <charset val="136"/>
      </rPr>
      <t xml:space="preserve">                                                  </t>
    </r>
    <r>
      <rPr>
        <sz val="20"/>
        <color theme="1"/>
        <rFont val="微軟正黑體"/>
        <family val="2"/>
        <charset val="136"/>
      </rPr>
      <t xml:space="preserve"> (1箱20瓶)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</si>
  <si>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t>3/1起原價                     (02/28止)</t>
    <phoneticPr fontId="1" type="noConversion"/>
  </si>
  <si>
    <t xml:space="preserve">買一送一                                                 </t>
    <phoneticPr fontId="1" type="noConversion"/>
  </si>
  <si>
    <t>特別價02/28止             (限500箱止)</t>
    <phoneticPr fontId="1" type="noConversion"/>
  </si>
  <si>
    <t>門市名稱                  (7-11/全家)</t>
    <phoneticPr fontId="1" type="noConversion"/>
  </si>
  <si>
    <t>每件限8瓶                     (=買4送4)</t>
    <phoneticPr fontId="1" type="noConversion"/>
  </si>
  <si>
    <t>品名</t>
    <phoneticPr fontId="1" type="noConversion"/>
  </si>
  <si>
    <t>規格</t>
    <phoneticPr fontId="1" type="noConversion"/>
  </si>
  <si>
    <t>公司&amp;單位</t>
    <phoneticPr fontId="1" type="noConversion"/>
  </si>
  <si>
    <t>/</t>
    <phoneticPr fontId="1" type="noConversion"/>
  </si>
  <si>
    <t>商品資訊</t>
    <phoneticPr fontId="1" type="noConversion"/>
  </si>
  <si>
    <t>品項</t>
    <phoneticPr fontId="1" type="noConversion"/>
  </si>
  <si>
    <t>明細</t>
    <phoneticPr fontId="1" type="noConversion"/>
  </si>
  <si>
    <t>金額</t>
    <phoneticPr fontId="1" type="noConversion"/>
  </si>
  <si>
    <t>1.收件人資訊</t>
    <phoneticPr fontId="1" type="noConversion"/>
  </si>
  <si>
    <t>2.訂購人資訊                                                                                                                   (如同收件人不用填)</t>
    <phoneticPr fontId="1" type="noConversion"/>
  </si>
  <si>
    <t>3.付款資訊</t>
    <phoneticPr fontId="1" type="noConversion"/>
  </si>
  <si>
    <t>【金門酒廠】</t>
    <phoneticPr fontId="1" type="noConversion"/>
  </si>
  <si>
    <t>2017年釀造戰酒黑金龍特窖陳高49.9% 750ml</t>
    <phoneticPr fontId="1" type="noConversion"/>
  </si>
  <si>
    <t>【警語:禁止酒駕/飲酒過量有害健康/未成年禁止飲酒】</t>
    <phoneticPr fontId="1" type="noConversion"/>
  </si>
  <si>
    <t>免運:箱出免運</t>
    <phoneticPr fontId="1" type="noConversion"/>
  </si>
  <si>
    <t>750ml/瓶</t>
    <phoneticPr fontId="1" type="noConversion"/>
  </si>
  <si>
    <t>(原價13500)</t>
    <phoneticPr fontId="1" type="noConversion"/>
  </si>
  <si>
    <t>2017年釀造-戰酒黑金龍特窖陳高</t>
    <phoneticPr fontId="1" type="noConversion"/>
  </si>
  <si>
    <t>**********</t>
    <phoneticPr fontId="1" type="noConversion"/>
  </si>
  <si>
    <t>*********</t>
    <phoneticPr fontId="1" type="noConversion"/>
  </si>
  <si>
    <t>饗記食堂</t>
    <phoneticPr fontId="1" type="noConversion"/>
  </si>
  <si>
    <r>
      <rPr>
        <sz val="20"/>
        <color theme="1"/>
        <rFont val="微軟正黑體"/>
        <family val="2"/>
        <charset val="136"/>
      </rPr>
      <t xml:space="preserve">1.聯合利華主廚柯品全6件組: </t>
    </r>
    <r>
      <rPr>
        <sz val="14"/>
        <color theme="1"/>
        <rFont val="微軟正黑體"/>
        <family val="2"/>
        <charset val="136"/>
      </rPr>
      <t xml:space="preserve">                                                </t>
    </r>
    <r>
      <rPr>
        <sz val="20"/>
        <color theme="1"/>
        <rFont val="微軟正黑體"/>
        <family val="2"/>
        <charset val="136"/>
      </rPr>
      <t xml:space="preserve"> ( 6道/4~6人份) </t>
    </r>
    <r>
      <rPr>
        <sz val="14"/>
        <color theme="1"/>
        <rFont val="微軟正黑體"/>
        <family val="2"/>
        <charset val="136"/>
      </rPr>
      <t xml:space="preserve">   </t>
    </r>
    <phoneticPr fontId="1" type="noConversion"/>
  </si>
  <si>
    <r>
      <rPr>
        <b/>
        <sz val="40"/>
        <color rgb="FF00B050"/>
        <rFont val="微軟正黑體"/>
        <family val="2"/>
        <charset val="136"/>
      </rPr>
      <t>【2025大師年菜】饗記食堂獨家私廚料理非凡大師年菜6道組(4-6人份)</t>
    </r>
    <r>
      <rPr>
        <b/>
        <sz val="40"/>
        <rFont val="微軟正黑體"/>
        <family val="2"/>
        <charset val="136"/>
      </rPr>
      <t xml:space="preserve">           </t>
    </r>
    <phoneticPr fontId="1" type="noConversion"/>
  </si>
  <si>
    <t>整套$3980</t>
    <phoneticPr fontId="1" type="noConversion"/>
  </si>
  <si>
    <t>整套$4999</t>
    <phoneticPr fontId="1" type="noConversion"/>
  </si>
  <si>
    <t>西班牙花卉博巴爾有機紅葡萄酒</t>
    <phoneticPr fontId="1" type="noConversion"/>
  </si>
  <si>
    <t>西班牙葡藤堡花之蝶有機紅葡萄酒</t>
    <phoneticPr fontId="1" type="noConversion"/>
  </si>
  <si>
    <t>西班牙葡藤堡鳥啼有機紅葡萄酒</t>
    <phoneticPr fontId="1" type="noConversion"/>
  </si>
  <si>
    <t>750ml/瓶(11.5%)</t>
    <phoneticPr fontId="1" type="noConversion"/>
  </si>
  <si>
    <t>750ml/瓶(13.5%)</t>
    <phoneticPr fontId="1" type="noConversion"/>
  </si>
  <si>
    <t>韓國優格利乳酸多多馬格利酒</t>
    <phoneticPr fontId="1" type="noConversion"/>
  </si>
  <si>
    <t>GRAND法國獨家路易紅酒</t>
    <phoneticPr fontId="1" type="noConversion"/>
  </si>
  <si>
    <t>600ml/瓶(6%)</t>
    <phoneticPr fontId="1" type="noConversion"/>
  </si>
  <si>
    <t>箱入數</t>
    <phoneticPr fontId="1" type="noConversion"/>
  </si>
  <si>
    <t>12瓶/箱          (限箱出)</t>
    <phoneticPr fontId="1" type="noConversion"/>
  </si>
  <si>
    <t>20瓶/箱          (原味/限箱出)</t>
    <phoneticPr fontId="1" type="noConversion"/>
  </si>
  <si>
    <t>韓國TERRA孔劉玻璃瓶啤酒</t>
    <phoneticPr fontId="1" type="noConversion"/>
  </si>
  <si>
    <t>(買一送二)</t>
    <phoneticPr fontId="1" type="noConversion"/>
  </si>
  <si>
    <t>(買一送一)</t>
    <phoneticPr fontId="1" type="noConversion"/>
  </si>
  <si>
    <t>(原價1800/箱)</t>
    <phoneticPr fontId="1" type="noConversion"/>
  </si>
  <si>
    <t>500ml x12瓶/箱(4.6%)</t>
    <phoneticPr fontId="1" type="noConversion"/>
  </si>
  <si>
    <t>(原價290/瓶)</t>
    <phoneticPr fontId="1" type="noConversion"/>
  </si>
  <si>
    <t>(原價13500/箱)</t>
    <phoneticPr fontId="1" type="noConversion"/>
  </si>
  <si>
    <t>750mlx12瓶/箱(49.9%)</t>
    <phoneticPr fontId="1" type="noConversion"/>
  </si>
  <si>
    <t>12瓶/箱                       (限箱出)</t>
    <phoneticPr fontId="1" type="noConversion"/>
  </si>
  <si>
    <t>x</t>
    <phoneticPr fontId="1" type="noConversion"/>
  </si>
  <si>
    <t>(原價450/瓶)</t>
    <phoneticPr fontId="1" type="noConversion"/>
  </si>
  <si>
    <t>(原價780/瓶)</t>
    <phoneticPr fontId="1" type="noConversion"/>
  </si>
  <si>
    <t>超取60        (限重5kg)</t>
    <phoneticPr fontId="1" type="noConversion"/>
  </si>
  <si>
    <t>750ml/瓶(13%)</t>
    <phoneticPr fontId="1" type="noConversion"/>
  </si>
  <si>
    <t>【金門酒廠】2017年釀造戰酒黑金龍特窖陳高49.9% 750ml</t>
    <phoneticPr fontId="1" type="noConversion"/>
  </si>
  <si>
    <t>2025新年開派好酒專案</t>
    <phoneticPr fontId="1" type="noConversion"/>
  </si>
  <si>
    <t>西班牙有機紅葡萄酒                   6瓶開派組</t>
    <phoneticPr fontId="1" type="noConversion"/>
  </si>
  <si>
    <t xml:space="preserve"> (=共6瓶/套)</t>
    <phoneticPr fontId="1" type="noConversion"/>
  </si>
  <si>
    <t xml:space="preserve">花之蝶x2+                                          博巴爾x2+                                               鳥啼x2                                           </t>
    <phoneticPr fontId="1" type="noConversion"/>
  </si>
  <si>
    <t>750ml/瓶(13~13.5%)</t>
    <phoneticPr fontId="1" type="noConversion"/>
  </si>
  <si>
    <t>(原價4080/套)</t>
    <phoneticPr fontId="1" type="noConversion"/>
  </si>
  <si>
    <t>2024最新版/全新款【Singleton】0.7L蘇格登12年單一麥芽威士忌亞版盒裝</t>
    <phoneticPr fontId="1" type="noConversion"/>
  </si>
  <si>
    <t>12瓶/箱                                                             (任選12瓶/限箱出/黑貓低溫)</t>
  </si>
  <si>
    <t>0.7L蘇格登12年單一麥芽威士忌亞版盒裝</t>
    <phoneticPr fontId="1" type="noConversion"/>
  </si>
  <si>
    <t>2024最新版</t>
    <phoneticPr fontId="1" type="noConversion"/>
  </si>
  <si>
    <t>700ml/瓶(40%)</t>
    <phoneticPr fontId="1" type="noConversion"/>
  </si>
  <si>
    <t>(原價1450/瓶)</t>
    <phoneticPr fontId="1" type="noConversion"/>
  </si>
  <si>
    <t>【樂福嚴選】</t>
    <phoneticPr fontId="1" type="noConversion"/>
  </si>
  <si>
    <t>免運:4箱出免運</t>
    <phoneticPr fontId="1" type="noConversion"/>
  </si>
  <si>
    <t>125g±10%/盒</t>
    <phoneticPr fontId="1" type="noConversion"/>
  </si>
  <si>
    <t>祕魯大藍莓(12盒/箱)</t>
    <phoneticPr fontId="1" type="noConversion"/>
  </si>
  <si>
    <t>(原價1990)</t>
    <phoneticPr fontId="1" type="noConversion"/>
  </si>
  <si>
    <r>
      <rPr>
        <b/>
        <sz val="28"/>
        <color rgb="FFC00000"/>
        <rFont val="Segoe UI Symbol"/>
        <family val="2"/>
      </rPr>
      <t>🇰🇷</t>
    </r>
    <r>
      <rPr>
        <b/>
        <sz val="28"/>
        <color rgb="FFC00000"/>
        <rFont val="微軟正黑體"/>
        <family val="2"/>
        <charset val="136"/>
      </rPr>
      <t>韓國頂級虎牌金果梨(26顆/箱)</t>
    </r>
    <r>
      <rPr>
        <b/>
        <sz val="28"/>
        <color rgb="FFC00000"/>
        <rFont val="Calibri"/>
        <family val="2"/>
      </rPr>
      <t>/</t>
    </r>
    <r>
      <rPr>
        <b/>
        <sz val="28"/>
        <color rgb="FF00B0F0"/>
        <rFont val="微軟正黑體"/>
        <family val="2"/>
        <charset val="136"/>
      </rPr>
      <t>免運</t>
    </r>
    <r>
      <rPr>
        <b/>
        <sz val="28"/>
        <color rgb="FF00B0F0"/>
        <rFont val="Calibri"/>
        <family val="2"/>
      </rPr>
      <t>:1</t>
    </r>
    <r>
      <rPr>
        <b/>
        <sz val="28"/>
        <color rgb="FF00B0F0"/>
        <rFont val="微軟正黑體"/>
        <family val="2"/>
        <charset val="136"/>
      </rPr>
      <t>箱出免運</t>
    </r>
    <phoneticPr fontId="1" type="noConversion"/>
  </si>
  <si>
    <r>
      <t>原裝鮮採祕魯大藍莓(12盒/箱)/</t>
    </r>
    <r>
      <rPr>
        <b/>
        <sz val="28"/>
        <color rgb="FF00B0F0"/>
        <rFont val="微軟正黑體"/>
        <family val="2"/>
        <charset val="136"/>
      </rPr>
      <t>免運:4箱出免運</t>
    </r>
    <phoneticPr fontId="1" type="noConversion"/>
  </si>
  <si>
    <t>虎牌金果梨(26顆/箱)</t>
    <phoneticPr fontId="1" type="noConversion"/>
  </si>
  <si>
    <t>15kg±10%/箱</t>
    <phoneticPr fontId="1" type="noConversion"/>
  </si>
  <si>
    <t>(原價4800)</t>
    <phoneticPr fontId="1" type="noConversion"/>
  </si>
  <si>
    <t>貨款  金額</t>
    <phoneticPr fontId="1" type="noConversion"/>
  </si>
  <si>
    <t>2.訂購人資訊 (同收件人不用填)</t>
    <phoneticPr fontId="1" type="noConversion"/>
  </si>
  <si>
    <t>宅配每箱$300</t>
    <phoneticPr fontId="1" type="noConversion"/>
  </si>
  <si>
    <t>未符免運需另加低溫運費</t>
    <phoneticPr fontId="1" type="noConversion"/>
  </si>
  <si>
    <t>進口原裝原箱出貨/免運低溫黑貓宅配</t>
    <phoneticPr fontId="1" type="noConversion"/>
  </si>
  <si>
    <t>CHOYA限量2024柚子酒禮盒盒裝</t>
    <phoneticPr fontId="1" type="noConversion"/>
  </si>
  <si>
    <t>6盒/箱          (限箱出)</t>
    <phoneticPr fontId="1" type="noConversion"/>
  </si>
  <si>
    <t>9瓶/箱         (限箱出)</t>
    <phoneticPr fontId="1" type="noConversion"/>
  </si>
  <si>
    <t>750ml+500ml  (17%/7.5%)</t>
    <phoneticPr fontId="1" type="noConversion"/>
  </si>
  <si>
    <t>(原價1580/瓶)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</si>
</sst>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9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36"/>
      <color rgb="FFFF0000"/>
      <name val="微軟正黑體"/>
      <family val="2"/>
      <charset val="136"/>
    </font>
    <font>
      <b/>
      <strike/>
      <sz val="36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8"/>
      <color rgb="FF0070C0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24"/>
      <color rgb="FFFF0000"/>
      <name val="微軟正黑體"/>
      <family val="2"/>
      <charset val="136"/>
    </font>
    <font>
      <b/>
      <sz val="18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36"/>
      <color rgb="FF00B05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4"/>
      <color rgb="FF00B0F0"/>
      <name val="微軟正黑體"/>
      <family val="2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sz val="16"/>
      <color rgb="FF0070C0"/>
      <name val="微軟正黑體"/>
      <family val="2"/>
      <charset val="136"/>
    </font>
    <font>
      <b/>
      <sz val="36"/>
      <color rgb="FF002060"/>
      <name val="微軟正黑體"/>
      <family val="2"/>
      <charset val="136"/>
    </font>
    <font>
      <b/>
      <sz val="36"/>
      <color rgb="FFC00000"/>
      <name val="微軟正黑體"/>
      <family val="2"/>
      <charset val="136"/>
    </font>
    <font>
      <b/>
      <sz val="26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b/>
      <sz val="16"/>
      <color rgb="FF00B05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20"/>
      <color rgb="FF00B050"/>
      <name val="微軟正黑體"/>
      <family val="2"/>
      <charset val="136"/>
    </font>
    <font>
      <b/>
      <sz val="48"/>
      <name val="微軟正黑體"/>
      <family val="2"/>
      <charset val="136"/>
    </font>
    <font>
      <b/>
      <sz val="48"/>
      <color rgb="FF00B050"/>
      <name val="微軟正黑體"/>
      <family val="2"/>
      <charset val="136"/>
    </font>
    <font>
      <b/>
      <sz val="45"/>
      <color theme="0"/>
      <name val="微軟正黑體"/>
      <family val="2"/>
      <charset val="136"/>
    </font>
    <font>
      <b/>
      <sz val="45"/>
      <color rgb="FF002060"/>
      <name val="微軟正黑體"/>
      <family val="2"/>
      <charset val="136"/>
    </font>
    <font>
      <b/>
      <strike/>
      <sz val="24"/>
      <name val="微軟正黑體"/>
      <family val="2"/>
      <charset val="136"/>
    </font>
    <font>
      <b/>
      <sz val="20"/>
      <color theme="1"/>
      <name val="Microsoft JhengHei Light"/>
      <family val="2"/>
      <charset val="136"/>
    </font>
    <font>
      <b/>
      <sz val="24"/>
      <color rgb="FF00B050"/>
      <name val="微軟正黑體"/>
      <family val="2"/>
      <charset val="136"/>
    </font>
    <font>
      <b/>
      <sz val="24"/>
      <color rgb="FF0070C0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8"/>
      <color rgb="FFFF0000"/>
      <name val="微軟正黑體"/>
      <family val="2"/>
      <charset val="136"/>
    </font>
    <font>
      <b/>
      <sz val="40"/>
      <name val="微軟正黑體"/>
      <family val="2"/>
      <charset val="136"/>
    </font>
    <font>
      <b/>
      <sz val="40"/>
      <color rgb="FF00B050"/>
      <name val="微軟正黑體"/>
      <family val="2"/>
      <charset val="136"/>
    </font>
    <font>
      <sz val="14"/>
      <color rgb="FF00B050"/>
      <name val="微軟正黑體"/>
      <family val="2"/>
      <charset val="136"/>
    </font>
    <font>
      <b/>
      <sz val="20"/>
      <color theme="1"/>
      <name val="新細明體"/>
      <family val="1"/>
      <charset val="136"/>
      <scheme val="minor"/>
    </font>
    <font>
      <b/>
      <sz val="16"/>
      <name val="微軟正黑體"/>
      <family val="2"/>
      <charset val="136"/>
    </font>
    <font>
      <b/>
      <sz val="16"/>
      <color rgb="FF0070C0"/>
      <name val="微軟正黑體"/>
      <family val="2"/>
      <charset val="136"/>
    </font>
    <font>
      <b/>
      <sz val="16"/>
      <color rgb="FFC00000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20"/>
      <name val="新細明體"/>
      <family val="2"/>
      <charset val="136"/>
      <scheme val="minor"/>
    </font>
    <font>
      <b/>
      <sz val="36"/>
      <color theme="1"/>
      <name val="微軟正黑體"/>
      <family val="2"/>
      <charset val="136"/>
    </font>
    <font>
      <b/>
      <sz val="36"/>
      <color rgb="FF00B0F0"/>
      <name val="微軟正黑體"/>
      <family val="2"/>
      <charset val="136"/>
    </font>
    <font>
      <b/>
      <sz val="24"/>
      <color rgb="FF00B0F0"/>
      <name val="新細明體"/>
      <family val="1"/>
      <charset val="136"/>
      <scheme val="minor"/>
    </font>
    <font>
      <b/>
      <sz val="26"/>
      <color rgb="FFC00000"/>
      <name val="Microsoft JhengHei Light"/>
      <family val="2"/>
      <charset val="136"/>
    </font>
    <font>
      <sz val="26"/>
      <color theme="1"/>
      <name val="新細明體"/>
      <family val="2"/>
      <charset val="136"/>
      <scheme val="minor"/>
    </font>
    <font>
      <b/>
      <sz val="20"/>
      <color rgb="FFFF0000"/>
      <name val="微軟正黑體"/>
      <family val="2"/>
      <charset val="136"/>
    </font>
    <font>
      <b/>
      <sz val="28"/>
      <color rgb="FFFF0000"/>
      <name val="新細明體"/>
      <family val="1"/>
      <charset val="136"/>
      <scheme val="minor"/>
    </font>
    <font>
      <strike/>
      <sz val="14"/>
      <color theme="1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b/>
      <sz val="18"/>
      <color rgb="FFFF0000"/>
      <name val="新細明體"/>
      <family val="1"/>
      <charset val="136"/>
      <scheme val="minor"/>
    </font>
    <font>
      <b/>
      <sz val="18"/>
      <color rgb="FFFF0000"/>
      <name val="Microsoft JhengHei Light"/>
      <family val="2"/>
      <charset val="136"/>
    </font>
    <font>
      <b/>
      <sz val="18"/>
      <color theme="1"/>
      <name val="新細明體"/>
      <family val="1"/>
      <charset val="136"/>
      <scheme val="minor"/>
    </font>
    <font>
      <sz val="26"/>
      <color theme="1"/>
      <name val="微軟正黑體"/>
      <family val="2"/>
      <charset val="136"/>
    </font>
    <font>
      <b/>
      <sz val="28"/>
      <color rgb="FF00B05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36"/>
      <color rgb="FFFF0000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rgb="FFFF0000"/>
      <name val="新細明體"/>
      <family val="2"/>
      <charset val="136"/>
      <scheme val="minor"/>
    </font>
    <font>
      <b/>
      <sz val="24"/>
      <color rgb="FFFF0000"/>
      <name val="新細明體"/>
      <family val="1"/>
      <charset val="136"/>
      <scheme val="minor"/>
    </font>
    <font>
      <b/>
      <sz val="24"/>
      <color rgb="FFFF0000"/>
      <name val="Microsoft JhengHei Light"/>
      <family val="2"/>
      <charset val="136"/>
    </font>
    <font>
      <sz val="18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22"/>
      <color rgb="FFFF0000"/>
      <name val="微軟正黑體"/>
      <family val="2"/>
      <charset val="136"/>
    </font>
    <font>
      <b/>
      <sz val="48"/>
      <color theme="1"/>
      <name val="微軟正黑體"/>
      <family val="2"/>
      <charset val="136"/>
    </font>
    <font>
      <b/>
      <sz val="16"/>
      <color theme="4"/>
      <name val="微軟正黑體"/>
      <family val="2"/>
      <charset val="136"/>
    </font>
    <font>
      <b/>
      <sz val="22"/>
      <color rgb="FFC00000"/>
      <name val="微軟正黑體"/>
      <family val="2"/>
      <charset val="136"/>
    </font>
    <font>
      <sz val="18"/>
      <color rgb="FFFF0000"/>
      <name val="新細明體"/>
      <family val="2"/>
      <charset val="136"/>
      <scheme val="minor"/>
    </font>
    <font>
      <b/>
      <sz val="28"/>
      <color rgb="FF00B0F0"/>
      <name val="微軟正黑體"/>
      <family val="2"/>
      <charset val="136"/>
    </font>
    <font>
      <b/>
      <sz val="16"/>
      <color rgb="FF7030A0"/>
      <name val="微軟正黑體"/>
      <family val="2"/>
      <charset val="136"/>
    </font>
    <font>
      <b/>
      <sz val="20"/>
      <color rgb="FFC00000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trike/>
      <sz val="16"/>
      <color theme="1"/>
      <name val="微軟正黑體"/>
      <family val="2"/>
      <charset val="136"/>
    </font>
    <font>
      <sz val="26"/>
      <name val="微軟正黑體"/>
      <family val="2"/>
      <charset val="136"/>
    </font>
    <font>
      <sz val="2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b/>
      <sz val="36"/>
      <color rgb="FF7030A0"/>
      <name val="微軟正黑體"/>
      <family val="2"/>
      <charset val="136"/>
    </font>
    <font>
      <b/>
      <sz val="28"/>
      <color rgb="FFC00000"/>
      <name val="微軟正黑體"/>
      <family val="2"/>
      <charset val="136"/>
    </font>
    <font>
      <b/>
      <sz val="28"/>
      <color rgb="FFC00000"/>
      <name val="Segoe UI Symbol"/>
      <family val="2"/>
    </font>
    <font>
      <b/>
      <sz val="28"/>
      <color rgb="FFC00000"/>
      <name val="Calibri"/>
      <family val="2"/>
    </font>
    <font>
      <b/>
      <sz val="28"/>
      <color rgb="FF00B0F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/>
    </xf>
    <xf numFmtId="0" fontId="15" fillId="5" borderId="27" xfId="0" applyFont="1" applyFill="1" applyBorder="1">
      <alignment vertical="center"/>
    </xf>
    <xf numFmtId="0" fontId="15" fillId="5" borderId="28" xfId="0" applyFont="1" applyFill="1" applyBorder="1">
      <alignment vertical="center"/>
    </xf>
    <xf numFmtId="0" fontId="15" fillId="5" borderId="27" xfId="0" applyFont="1" applyFill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22" fillId="5" borderId="43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23" fillId="5" borderId="4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34" xfId="0" applyBorder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>
      <alignment vertical="center"/>
    </xf>
    <xf numFmtId="0" fontId="16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1" fillId="0" borderId="35" xfId="0" applyFont="1" applyBorder="1">
      <alignment vertical="center"/>
    </xf>
    <xf numFmtId="0" fontId="31" fillId="0" borderId="5" xfId="0" quotePrefix="1" applyFont="1" applyBorder="1">
      <alignment vertical="center"/>
    </xf>
    <xf numFmtId="0" fontId="31" fillId="0" borderId="1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57" xfId="0" applyFont="1" applyBorder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>
      <alignment vertical="center"/>
    </xf>
    <xf numFmtId="0" fontId="31" fillId="0" borderId="59" xfId="0" applyFont="1" applyBorder="1">
      <alignment vertical="center"/>
    </xf>
    <xf numFmtId="0" fontId="31" fillId="0" borderId="61" xfId="0" applyFont="1" applyBorder="1">
      <alignment vertical="center"/>
    </xf>
    <xf numFmtId="0" fontId="31" fillId="0" borderId="62" xfId="0" applyFont="1" applyBorder="1">
      <alignment vertical="center"/>
    </xf>
    <xf numFmtId="0" fontId="31" fillId="0" borderId="64" xfId="0" applyFont="1" applyBorder="1">
      <alignment vertical="center"/>
    </xf>
    <xf numFmtId="0" fontId="31" fillId="0" borderId="63" xfId="0" applyFont="1" applyBorder="1">
      <alignment vertical="center"/>
    </xf>
    <xf numFmtId="0" fontId="31" fillId="0" borderId="0" xfId="0" applyFont="1">
      <alignment vertical="center"/>
    </xf>
    <xf numFmtId="0" fontId="31" fillId="0" borderId="3" xfId="0" applyFont="1" applyBorder="1" applyAlignment="1">
      <alignment vertical="center" wrapText="1"/>
    </xf>
    <xf numFmtId="0" fontId="14" fillId="5" borderId="4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1" fillId="0" borderId="0" xfId="0" applyFont="1">
      <alignment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35" xfId="0" applyFont="1" applyBorder="1">
      <alignment vertical="center"/>
    </xf>
    <xf numFmtId="0" fontId="13" fillId="0" borderId="57" xfId="0" applyFont="1" applyBorder="1" applyAlignment="1">
      <alignment horizontal="center" vertical="center" wrapText="1"/>
    </xf>
    <xf numFmtId="6" fontId="13" fillId="0" borderId="6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51" fillId="0" borderId="0" xfId="0" applyFont="1">
      <alignment vertical="center"/>
    </xf>
    <xf numFmtId="0" fontId="0" fillId="0" borderId="5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2" fillId="5" borderId="42" xfId="0" applyFont="1" applyFill="1" applyBorder="1" applyAlignment="1">
      <alignment vertical="center" wrapText="1"/>
    </xf>
    <xf numFmtId="0" fontId="6" fillId="0" borderId="47" xfId="0" applyFont="1" applyBorder="1">
      <alignment vertical="center"/>
    </xf>
    <xf numFmtId="0" fontId="52" fillId="0" borderId="0" xfId="0" applyFont="1">
      <alignment vertical="center"/>
    </xf>
    <xf numFmtId="0" fontId="49" fillId="0" borderId="6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/>
    </xf>
    <xf numFmtId="0" fontId="46" fillId="0" borderId="2" xfId="0" applyFont="1" applyBorder="1">
      <alignment vertical="center"/>
    </xf>
    <xf numFmtId="0" fontId="54" fillId="0" borderId="6" xfId="0" applyFont="1" applyBorder="1">
      <alignment vertical="center"/>
    </xf>
    <xf numFmtId="0" fontId="54" fillId="0" borderId="9" xfId="0" applyFont="1" applyBorder="1">
      <alignment vertical="center"/>
    </xf>
    <xf numFmtId="0" fontId="54" fillId="0" borderId="63" xfId="0" applyFont="1" applyBorder="1">
      <alignment vertical="center"/>
    </xf>
    <xf numFmtId="0" fontId="55" fillId="2" borderId="5" xfId="0" applyFont="1" applyFill="1" applyBorder="1">
      <alignment vertical="center"/>
    </xf>
    <xf numFmtId="6" fontId="13" fillId="0" borderId="67" xfId="0" applyNumberFormat="1" applyFont="1" applyBorder="1" applyAlignment="1">
      <alignment horizontal="center" vertical="center" wrapText="1"/>
    </xf>
    <xf numFmtId="0" fontId="58" fillId="2" borderId="62" xfId="0" applyFont="1" applyFill="1" applyBorder="1">
      <alignment vertical="center"/>
    </xf>
    <xf numFmtId="0" fontId="56" fillId="8" borderId="8" xfId="0" applyFont="1" applyFill="1" applyBorder="1">
      <alignment vertical="center"/>
    </xf>
    <xf numFmtId="0" fontId="16" fillId="0" borderId="75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35" xfId="0" applyFont="1" applyBorder="1" applyAlignment="1">
      <alignment horizontal="center" vertical="center"/>
    </xf>
    <xf numFmtId="0" fontId="62" fillId="0" borderId="5" xfId="0" applyFont="1" applyBorder="1">
      <alignment vertical="center"/>
    </xf>
    <xf numFmtId="0" fontId="61" fillId="0" borderId="2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67" fillId="2" borderId="59" xfId="0" applyFont="1" applyFill="1" applyBorder="1">
      <alignment vertical="center"/>
    </xf>
    <xf numFmtId="0" fontId="68" fillId="0" borderId="13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53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0" fontId="70" fillId="0" borderId="2" xfId="0" applyFont="1" applyBorder="1">
      <alignment vertical="center"/>
    </xf>
    <xf numFmtId="0" fontId="70" fillId="0" borderId="35" xfId="0" applyFont="1" applyBorder="1">
      <alignment vertical="center"/>
    </xf>
    <xf numFmtId="0" fontId="70" fillId="0" borderId="6" xfId="0" applyFont="1" applyBorder="1">
      <alignment vertical="center"/>
    </xf>
    <xf numFmtId="0" fontId="70" fillId="0" borderId="5" xfId="0" quotePrefix="1" applyFont="1" applyBorder="1">
      <alignment vertical="center"/>
    </xf>
    <xf numFmtId="0" fontId="70" fillId="0" borderId="3" xfId="0" applyFont="1" applyBorder="1" applyAlignment="1">
      <alignment vertical="center" wrapText="1"/>
    </xf>
    <xf numFmtId="0" fontId="69" fillId="0" borderId="2" xfId="0" applyFont="1" applyBorder="1">
      <alignment vertical="center"/>
    </xf>
    <xf numFmtId="0" fontId="69" fillId="0" borderId="1" xfId="0" applyFont="1" applyBorder="1">
      <alignment vertical="center"/>
    </xf>
    <xf numFmtId="0" fontId="71" fillId="2" borderId="5" xfId="0" applyFont="1" applyFill="1" applyBorder="1">
      <alignment vertical="center"/>
    </xf>
    <xf numFmtId="0" fontId="69" fillId="0" borderId="5" xfId="0" applyFont="1" applyBorder="1">
      <alignment vertical="center"/>
    </xf>
    <xf numFmtId="0" fontId="69" fillId="0" borderId="6" xfId="0" applyFont="1" applyBorder="1">
      <alignment vertical="center"/>
    </xf>
    <xf numFmtId="0" fontId="69" fillId="0" borderId="0" xfId="0" applyFont="1">
      <alignment vertical="center"/>
    </xf>
    <xf numFmtId="6" fontId="72" fillId="0" borderId="67" xfId="0" applyNumberFormat="1" applyFont="1" applyBorder="1" applyAlignment="1">
      <alignment horizontal="center" vertical="center" wrapText="1"/>
    </xf>
    <xf numFmtId="6" fontId="72" fillId="0" borderId="66" xfId="0" applyNumberFormat="1" applyFont="1" applyBorder="1" applyAlignment="1">
      <alignment horizontal="center" vertical="center" wrapText="1"/>
    </xf>
    <xf numFmtId="6" fontId="75" fillId="0" borderId="67" xfId="0" applyNumberFormat="1" applyFont="1" applyBorder="1" applyAlignment="1">
      <alignment horizontal="center" vertical="center" wrapText="1"/>
    </xf>
    <xf numFmtId="0" fontId="70" fillId="0" borderId="57" xfId="0" applyFont="1" applyBorder="1" applyAlignment="1">
      <alignment horizontal="center" vertical="center"/>
    </xf>
    <xf numFmtId="6" fontId="74" fillId="0" borderId="76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6" fontId="74" fillId="0" borderId="55" xfId="0" applyNumberFormat="1" applyFont="1" applyBorder="1" applyAlignment="1">
      <alignment horizontal="center" vertical="center" wrapText="1"/>
    </xf>
    <xf numFmtId="6" fontId="74" fillId="0" borderId="71" xfId="0" applyNumberFormat="1" applyFont="1" applyBorder="1" applyAlignment="1">
      <alignment horizontal="center" vertical="center" wrapText="1"/>
    </xf>
    <xf numFmtId="6" fontId="74" fillId="0" borderId="22" xfId="0" applyNumberFormat="1" applyFont="1" applyBorder="1" applyAlignment="1">
      <alignment horizontal="center" vertical="center" wrapText="1"/>
    </xf>
    <xf numFmtId="6" fontId="74" fillId="0" borderId="66" xfId="0" applyNumberFormat="1" applyFont="1" applyBorder="1" applyAlignment="1">
      <alignment horizontal="center" vertical="center" wrapText="1"/>
    </xf>
    <xf numFmtId="6" fontId="77" fillId="0" borderId="2" xfId="0" applyNumberFormat="1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6" fontId="32" fillId="0" borderId="2" xfId="0" applyNumberFormat="1" applyFont="1" applyBorder="1" applyAlignment="1">
      <alignment horizontal="center" vertical="center" wrapText="1"/>
    </xf>
    <xf numFmtId="6" fontId="57" fillId="0" borderId="1" xfId="0" applyNumberFormat="1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6" fontId="80" fillId="0" borderId="1" xfId="0" applyNumberFormat="1" applyFont="1" applyBorder="1" applyAlignment="1">
      <alignment horizontal="center" vertical="center" wrapText="1"/>
    </xf>
    <xf numFmtId="0" fontId="81" fillId="0" borderId="4" xfId="0" applyFont="1" applyBorder="1" applyAlignment="1">
      <alignment horizontal="center" vertical="center"/>
    </xf>
    <xf numFmtId="0" fontId="50" fillId="0" borderId="15" xfId="0" applyFont="1" applyBorder="1">
      <alignment vertical="center"/>
    </xf>
    <xf numFmtId="6" fontId="74" fillId="0" borderId="77" xfId="0" applyNumberFormat="1" applyFont="1" applyBorder="1" applyAlignment="1">
      <alignment horizontal="center" vertical="center" wrapText="1"/>
    </xf>
    <xf numFmtId="6" fontId="74" fillId="0" borderId="8" xfId="0" applyNumberFormat="1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6" fontId="74" fillId="0" borderId="7" xfId="0" applyNumberFormat="1" applyFont="1" applyBorder="1" applyAlignment="1">
      <alignment horizontal="center" vertical="center" wrapText="1"/>
    </xf>
    <xf numFmtId="6" fontId="74" fillId="0" borderId="65" xfId="0" applyNumberFormat="1" applyFont="1" applyBorder="1" applyAlignment="1">
      <alignment horizontal="center" vertical="center" wrapText="1"/>
    </xf>
    <xf numFmtId="0" fontId="79" fillId="0" borderId="71" xfId="0" applyFont="1" applyBorder="1" applyAlignment="1">
      <alignment horizontal="center" vertical="center" wrapText="1"/>
    </xf>
    <xf numFmtId="6" fontId="77" fillId="0" borderId="71" xfId="0" applyNumberFormat="1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6" fontId="77" fillId="0" borderId="1" xfId="0" applyNumberFormat="1" applyFont="1" applyBorder="1" applyAlignment="1">
      <alignment horizontal="center" vertical="center" wrapText="1"/>
    </xf>
    <xf numFmtId="0" fontId="83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/>
    </xf>
    <xf numFmtId="0" fontId="70" fillId="0" borderId="5" xfId="0" quotePrefix="1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6" fontId="60" fillId="0" borderId="1" xfId="0" applyNumberFormat="1" applyFont="1" applyBorder="1" applyAlignment="1">
      <alignment horizontal="center" vertical="center"/>
    </xf>
    <xf numFmtId="0" fontId="86" fillId="0" borderId="78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/>
    </xf>
    <xf numFmtId="0" fontId="87" fillId="0" borderId="2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88" fillId="5" borderId="27" xfId="0" applyFont="1" applyFill="1" applyBorder="1" applyAlignment="1">
      <alignment horizontal="center" vertical="center" wrapText="1"/>
    </xf>
    <xf numFmtId="0" fontId="70" fillId="0" borderId="35" xfId="0" applyFont="1" applyBorder="1" applyAlignment="1">
      <alignment horizontal="center" vertical="center"/>
    </xf>
    <xf numFmtId="0" fontId="70" fillId="0" borderId="6" xfId="0" applyFont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9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38" fillId="3" borderId="29" xfId="0" applyFont="1" applyFill="1" applyBorder="1" applyAlignment="1">
      <alignment horizontal="left" vertical="center" wrapText="1"/>
    </xf>
    <xf numFmtId="0" fontId="38" fillId="3" borderId="30" xfId="0" applyFont="1" applyFill="1" applyBorder="1" applyAlignment="1">
      <alignment horizontal="left" vertical="center"/>
    </xf>
    <xf numFmtId="0" fontId="38" fillId="3" borderId="31" xfId="0" applyFont="1" applyFill="1" applyBorder="1" applyAlignment="1">
      <alignment horizontal="left" vertical="center"/>
    </xf>
    <xf numFmtId="0" fontId="24" fillId="6" borderId="48" xfId="0" applyFont="1" applyFill="1" applyBorder="1" applyAlignment="1">
      <alignment horizontal="center" vertical="center"/>
    </xf>
    <xf numFmtId="0" fontId="24" fillId="6" borderId="45" xfId="0" applyFont="1" applyFill="1" applyBorder="1" applyAlignment="1">
      <alignment horizontal="center" vertical="center"/>
    </xf>
    <xf numFmtId="0" fontId="24" fillId="6" borderId="47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88" fillId="5" borderId="41" xfId="0" applyFont="1" applyFill="1" applyBorder="1" applyAlignment="1">
      <alignment horizontal="center" vertical="center"/>
    </xf>
    <xf numFmtId="0" fontId="88" fillId="5" borderId="27" xfId="0" applyFont="1" applyFill="1" applyBorder="1" applyAlignment="1">
      <alignment horizontal="center" vertical="center"/>
    </xf>
    <xf numFmtId="0" fontId="88" fillId="5" borderId="43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64" fillId="0" borderId="51" xfId="0" applyFont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 wrapText="1"/>
    </xf>
    <xf numFmtId="0" fontId="64" fillId="0" borderId="52" xfId="0" applyFont="1" applyBorder="1" applyAlignment="1">
      <alignment horizontal="center" vertical="center" wrapText="1"/>
    </xf>
    <xf numFmtId="0" fontId="89" fillId="0" borderId="10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89" fillId="0" borderId="36" xfId="0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89" fillId="0" borderId="13" xfId="0" applyFont="1" applyBorder="1" applyAlignment="1">
      <alignment horizontal="center" vertical="center"/>
    </xf>
    <xf numFmtId="0" fontId="89" fillId="0" borderId="14" xfId="0" applyFont="1" applyBorder="1" applyAlignment="1">
      <alignment horizontal="center" vertical="center"/>
    </xf>
    <xf numFmtId="0" fontId="89" fillId="0" borderId="15" xfId="0" applyFont="1" applyBorder="1" applyAlignment="1">
      <alignment horizontal="center" vertical="center"/>
    </xf>
    <xf numFmtId="0" fontId="89" fillId="0" borderId="10" xfId="0" applyFont="1" applyBorder="1" applyAlignment="1">
      <alignment horizontal="center" vertical="center" wrapText="1"/>
    </xf>
    <xf numFmtId="0" fontId="89" fillId="0" borderId="1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36" xfId="0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89" fillId="0" borderId="37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9" fillId="0" borderId="15" xfId="0" applyFont="1" applyBorder="1" applyAlignment="1">
      <alignment horizontal="center" vertical="center" wrapText="1"/>
    </xf>
    <xf numFmtId="0" fontId="89" fillId="0" borderId="39" xfId="0" applyFont="1" applyBorder="1" applyAlignment="1">
      <alignment horizontal="center" vertical="center"/>
    </xf>
    <xf numFmtId="0" fontId="89" fillId="0" borderId="53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93" fillId="0" borderId="36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3" fillId="0" borderId="37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3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89" fillId="0" borderId="79" xfId="0" applyFont="1" applyBorder="1" applyAlignment="1">
      <alignment horizontal="center" vertical="center"/>
    </xf>
    <xf numFmtId="0" fontId="86" fillId="0" borderId="16" xfId="0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92" fillId="0" borderId="36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2" fillId="0" borderId="37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3" borderId="54" xfId="0" applyFont="1" applyFill="1" applyBorder="1" applyAlignment="1">
      <alignment horizontal="center" vertical="center"/>
    </xf>
    <xf numFmtId="0" fontId="50" fillId="3" borderId="71" xfId="0" applyFont="1" applyFill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68" xfId="0" applyFont="1" applyBorder="1" applyAlignment="1">
      <alignment horizontal="center" vertical="center" wrapText="1"/>
    </xf>
    <xf numFmtId="0" fontId="50" fillId="0" borderId="70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38" fillId="3" borderId="48" xfId="0" applyFont="1" applyFill="1" applyBorder="1" applyAlignment="1">
      <alignment horizontal="left" vertical="center" wrapText="1"/>
    </xf>
    <xf numFmtId="0" fontId="38" fillId="3" borderId="45" xfId="0" applyFont="1" applyFill="1" applyBorder="1" applyAlignment="1">
      <alignment horizontal="left" vertical="center" wrapText="1"/>
    </xf>
    <xf numFmtId="0" fontId="38" fillId="3" borderId="47" xfId="0" applyFont="1" applyFill="1" applyBorder="1" applyAlignment="1">
      <alignment horizontal="left" vertical="center" wrapText="1"/>
    </xf>
    <xf numFmtId="0" fontId="50" fillId="8" borderId="54" xfId="0" applyFont="1" applyFill="1" applyBorder="1" applyAlignment="1">
      <alignment horizontal="center" vertical="center"/>
    </xf>
    <xf numFmtId="0" fontId="50" fillId="8" borderId="7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1" xfId="0" applyFont="1" applyBorder="1" applyAlignment="1">
      <alignment horizontal="center" vertical="center" wrapText="1"/>
    </xf>
    <xf numFmtId="0" fontId="78" fillId="0" borderId="12" xfId="0" applyFont="1" applyBorder="1" applyAlignment="1">
      <alignment horizontal="center" vertical="center" wrapText="1"/>
    </xf>
    <xf numFmtId="0" fontId="78" fillId="0" borderId="36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78" fillId="0" borderId="37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8" fillId="0" borderId="15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/>
    </xf>
    <xf numFmtId="0" fontId="78" fillId="0" borderId="10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right" vertical="center" wrapText="1"/>
    </xf>
    <xf numFmtId="0" fontId="42" fillId="0" borderId="45" xfId="0" applyFont="1" applyBorder="1" applyAlignment="1">
      <alignment horizontal="right" vertical="center" wrapText="1"/>
    </xf>
    <xf numFmtId="0" fontId="42" fillId="0" borderId="46" xfId="0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0" fontId="82" fillId="0" borderId="48" xfId="0" applyFont="1" applyBorder="1" applyAlignment="1">
      <alignment horizontal="right" vertical="center" wrapText="1"/>
    </xf>
    <xf numFmtId="0" fontId="82" fillId="0" borderId="45" xfId="0" applyFont="1" applyBorder="1" applyAlignment="1">
      <alignment horizontal="right" vertical="center" wrapText="1"/>
    </xf>
    <xf numFmtId="0" fontId="82" fillId="0" borderId="46" xfId="0" applyFont="1" applyBorder="1" applyAlignment="1">
      <alignment horizontal="right" vertical="center" wrapText="1"/>
    </xf>
    <xf numFmtId="0" fontId="85" fillId="0" borderId="55" xfId="0" applyFont="1" applyBorder="1" applyAlignment="1">
      <alignment horizontal="center" vertical="center" wrapText="1"/>
    </xf>
    <xf numFmtId="0" fontId="85" fillId="0" borderId="71" xfId="0" applyFont="1" applyBorder="1" applyAlignment="1">
      <alignment horizontal="center" vertical="center" wrapText="1"/>
    </xf>
    <xf numFmtId="0" fontId="50" fillId="0" borderId="54" xfId="0" applyFont="1" applyBorder="1" applyAlignment="1">
      <alignment horizontal="center" vertical="center"/>
    </xf>
    <xf numFmtId="0" fontId="84" fillId="0" borderId="55" xfId="0" applyFont="1" applyBorder="1" applyAlignment="1">
      <alignment horizontal="center" vertical="center"/>
    </xf>
    <xf numFmtId="0" fontId="84" fillId="0" borderId="7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center" wrapText="1"/>
    </xf>
    <xf numFmtId="0" fontId="7" fillId="0" borderId="45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right" vertical="center" wrapText="1"/>
    </xf>
    <xf numFmtId="0" fontId="8" fillId="0" borderId="44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right" vertical="center" wrapText="1"/>
    </xf>
    <xf numFmtId="0" fontId="20" fillId="0" borderId="45" xfId="0" applyFont="1" applyBorder="1" applyAlignment="1">
      <alignment horizontal="right" vertical="center" wrapText="1"/>
    </xf>
    <xf numFmtId="0" fontId="20" fillId="0" borderId="46" xfId="0" applyFont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65" xfId="0" applyFont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center"/>
    </xf>
    <xf numFmtId="0" fontId="35" fillId="7" borderId="48" xfId="0" applyFont="1" applyFill="1" applyBorder="1" applyAlignment="1">
      <alignment horizontal="center" vertical="center"/>
    </xf>
    <xf numFmtId="0" fontId="36" fillId="7" borderId="45" xfId="0" applyFont="1" applyFill="1" applyBorder="1" applyAlignment="1">
      <alignment horizontal="center" vertical="center"/>
    </xf>
    <xf numFmtId="0" fontId="36" fillId="7" borderId="4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6" fontId="60" fillId="0" borderId="57" xfId="0" applyNumberFormat="1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6" fontId="60" fillId="0" borderId="71" xfId="0" applyNumberFormat="1" applyFont="1" applyBorder="1" applyAlignment="1">
      <alignment horizontal="center" vertical="center"/>
    </xf>
    <xf numFmtId="0" fontId="59" fillId="0" borderId="49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/>
    </xf>
    <xf numFmtId="0" fontId="16" fillId="9" borderId="78" xfId="0" applyFont="1" applyFill="1" applyBorder="1" applyAlignment="1">
      <alignment horizontal="center" vertical="center" wrapText="1"/>
    </xf>
    <xf numFmtId="0" fontId="16" fillId="9" borderId="75" xfId="0" applyFont="1" applyFill="1" applyBorder="1" applyAlignment="1">
      <alignment horizontal="center" vertical="center" wrapText="1"/>
    </xf>
    <xf numFmtId="0" fontId="16" fillId="9" borderId="8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horizontal="center" vertical="center" wrapText="1"/>
    </xf>
    <xf numFmtId="0" fontId="16" fillId="9" borderId="55" xfId="0" applyFont="1" applyFill="1" applyBorder="1" applyAlignment="1">
      <alignment horizontal="center" vertical="center" wrapText="1"/>
    </xf>
    <xf numFmtId="0" fontId="16" fillId="9" borderId="71" xfId="0" applyFont="1" applyFill="1" applyBorder="1" applyAlignment="1">
      <alignment horizontal="center" vertical="center" wrapText="1"/>
    </xf>
    <xf numFmtId="0" fontId="90" fillId="9" borderId="15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6" fontId="60" fillId="9" borderId="2" xfId="0" applyNumberFormat="1" applyFont="1" applyFill="1" applyBorder="1" applyAlignment="1">
      <alignment horizontal="center" vertical="center"/>
    </xf>
    <xf numFmtId="6" fontId="60" fillId="9" borderId="1" xfId="0" applyNumberFormat="1" applyFont="1" applyFill="1" applyBorder="1" applyAlignment="1">
      <alignment horizontal="center" vertical="center"/>
    </xf>
    <xf numFmtId="6" fontId="60" fillId="9" borderId="3" xfId="0" applyNumberFormat="1" applyFont="1" applyFill="1" applyBorder="1" applyAlignment="1">
      <alignment horizontal="center" vertical="center"/>
    </xf>
    <xf numFmtId="0" fontId="59" fillId="9" borderId="40" xfId="0" applyFont="1" applyFill="1" applyBorder="1" applyAlignment="1">
      <alignment horizontal="center" vertical="center" wrapText="1"/>
    </xf>
    <xf numFmtId="0" fontId="59" fillId="9" borderId="42" xfId="0" applyFont="1" applyFill="1" applyBorder="1" applyAlignment="1">
      <alignment horizontal="center" vertical="center" wrapText="1"/>
    </xf>
    <xf numFmtId="0" fontId="91" fillId="9" borderId="82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424542</xdr:colOff>
      <xdr:row>1</xdr:row>
      <xdr:rowOff>87084</xdr:rowOff>
    </xdr:from>
    <xdr:to>
      <xdr:col>15</xdr:col>
      <xdr:colOff>1219199</xdr:colOff>
      <xdr:row>2</xdr:row>
      <xdr:rowOff>1670003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A6A60BE-5C4F-4D3E-A625-24F00BFF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85" y="206827"/>
          <a:ext cx="1817914" cy="1789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55418</xdr:colOff>
      <xdr:row>1</xdr:row>
      <xdr:rowOff>96982</xdr:rowOff>
    </xdr:from>
    <xdr:to>
      <xdr:col>11</xdr:col>
      <xdr:colOff>772764</xdr:colOff>
      <xdr:row>2</xdr:row>
      <xdr:rowOff>1662545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263C343-0B62-FDC7-CD0B-FB4B6AD7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891" y="207818"/>
          <a:ext cx="3654510" cy="177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346364</xdr:colOff>
      <xdr:row>1</xdr:row>
      <xdr:rowOff>110837</xdr:rowOff>
    </xdr:from>
    <xdr:to>
      <xdr:col>12</xdr:col>
      <xdr:colOff>426401</xdr:colOff>
      <xdr:row>2</xdr:row>
      <xdr:rowOff>1676400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C708E257-7478-CEA4-40D7-6B96A313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0619" y="221673"/>
          <a:ext cx="2296764" cy="177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263238</xdr:colOff>
      <xdr:row>1</xdr:row>
      <xdr:rowOff>13853</xdr:rowOff>
    </xdr:from>
    <xdr:to>
      <xdr:col>13</xdr:col>
      <xdr:colOff>581892</xdr:colOff>
      <xdr:row>2</xdr:row>
      <xdr:rowOff>1709725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6A441D8-6327-8864-7D3E-CD1F724F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547" y="124689"/>
          <a:ext cx="3366654" cy="190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983672</xdr:colOff>
      <xdr:row>1</xdr:row>
      <xdr:rowOff>127039</xdr:rowOff>
    </xdr:from>
    <xdr:to>
      <xdr:col>9</xdr:col>
      <xdr:colOff>221673</xdr:colOff>
      <xdr:row>2</xdr:row>
      <xdr:rowOff>1856507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3A33B22-0F1C-4ECB-BF91-E10B20B8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7832" y="241339"/>
          <a:ext cx="1927861" cy="193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1001485</xdr:colOff>
      <xdr:row>1</xdr:row>
      <xdr:rowOff>76201</xdr:rowOff>
    </xdr:from>
    <xdr:to>
      <xdr:col>9</xdr:col>
      <xdr:colOff>990599</xdr:colOff>
      <xdr:row>2</xdr:row>
      <xdr:rowOff>1058421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CF095983-9CF1-4394-9EF6-62EDAEC1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828" y="195944"/>
          <a:ext cx="1785257" cy="1189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1480456</xdr:colOff>
      <xdr:row>1</xdr:row>
      <xdr:rowOff>54428</xdr:rowOff>
    </xdr:from>
    <xdr:to>
      <xdr:col>10</xdr:col>
      <xdr:colOff>293339</xdr:colOff>
      <xdr:row>2</xdr:row>
      <xdr:rowOff>1129937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DA7C7F6-0303-4C09-8B88-E61FBE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2942" y="174171"/>
          <a:ext cx="1055340" cy="1282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185057</xdr:colOff>
      <xdr:row>1</xdr:row>
      <xdr:rowOff>65315</xdr:rowOff>
    </xdr:from>
    <xdr:to>
      <xdr:col>9</xdr:col>
      <xdr:colOff>1970314</xdr:colOff>
      <xdr:row>2</xdr:row>
      <xdr:rowOff>1047535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61E69951-4A16-4B96-33DB-BA714796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6143" y="185058"/>
          <a:ext cx="1785257" cy="1189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141513</xdr:colOff>
      <xdr:row>1</xdr:row>
      <xdr:rowOff>54428</xdr:rowOff>
    </xdr:from>
    <xdr:to>
      <xdr:col>11</xdr:col>
      <xdr:colOff>108282</xdr:colOff>
      <xdr:row>2</xdr:row>
      <xdr:rowOff>1129937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7BA491F-FE32-249E-DA52-F34909E2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5056" y="174171"/>
          <a:ext cx="1055340" cy="1282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581892</xdr:colOff>
      <xdr:row>1</xdr:row>
      <xdr:rowOff>138545</xdr:rowOff>
    </xdr:from>
    <xdr:to>
      <xdr:col>15</xdr:col>
      <xdr:colOff>817418</xdr:colOff>
      <xdr:row>2</xdr:row>
      <xdr:rowOff>1620792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30E226A-4E4F-865C-0A3E-97699813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2183" y="249381"/>
          <a:ext cx="1953490" cy="169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76199</xdr:rowOff>
    </xdr:from>
    <xdr:to>
      <xdr:col>5</xdr:col>
      <xdr:colOff>761999</xdr:colOff>
      <xdr:row>2</xdr:row>
      <xdr:rowOff>1659118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95E2507-0A80-F6B9-DCBB-63997E83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2115" y="195942"/>
          <a:ext cx="1817914" cy="1789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858982</xdr:colOff>
      <xdr:row>1</xdr:row>
      <xdr:rowOff>41564</xdr:rowOff>
    </xdr:from>
    <xdr:to>
      <xdr:col>12</xdr:col>
      <xdr:colOff>13853</xdr:colOff>
      <xdr:row>2</xdr:row>
      <xdr:rowOff>1661941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0D11551-C55A-1B13-CA0F-EB895C58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152400"/>
          <a:ext cx="1551708" cy="182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692728</xdr:colOff>
      <xdr:row>1</xdr:row>
      <xdr:rowOff>41287</xdr:rowOff>
    </xdr:from>
    <xdr:to>
      <xdr:col>12</xdr:col>
      <xdr:colOff>138546</xdr:colOff>
      <xdr:row>2</xdr:row>
      <xdr:rowOff>1672774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5F704F1A-B7EF-8606-A99E-C8A207BE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1" y="152123"/>
          <a:ext cx="1842654" cy="1839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900546</xdr:colOff>
      <xdr:row>1</xdr:row>
      <xdr:rowOff>138546</xdr:rowOff>
    </xdr:from>
    <xdr:to>
      <xdr:col>12</xdr:col>
      <xdr:colOff>710756</xdr:colOff>
      <xdr:row>2</xdr:row>
      <xdr:rowOff>1634836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12CFBD0-A05F-F941-97BD-B4E89BA0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910" y="249382"/>
          <a:ext cx="2207046" cy="170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9</xdr:row>
      <xdr:rowOff>55418</xdr:rowOff>
    </xdr:from>
    <xdr:to>
      <xdr:col>4</xdr:col>
      <xdr:colOff>1295400</xdr:colOff>
      <xdr:row>9</xdr:row>
      <xdr:rowOff>1158933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DA72D5ED-B39D-2C00-D463-EF966EB67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4036" y="5334000"/>
          <a:ext cx="1143000" cy="110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152399</xdr:colOff>
      <xdr:row>9</xdr:row>
      <xdr:rowOff>41564</xdr:rowOff>
    </xdr:from>
    <xdr:to>
      <xdr:col>10</xdr:col>
      <xdr:colOff>346362</xdr:colOff>
      <xdr:row>9</xdr:row>
      <xdr:rowOff>1222979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C30897FA-F35F-10AF-7B47-96BCEA9C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108" y="5320146"/>
          <a:ext cx="1454727" cy="1181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540327</xdr:colOff>
      <xdr:row>1</xdr:row>
      <xdr:rowOff>83128</xdr:rowOff>
    </xdr:from>
    <xdr:to>
      <xdr:col>12</xdr:col>
      <xdr:colOff>745295</xdr:colOff>
      <xdr:row>2</xdr:row>
      <xdr:rowOff>1634837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BF47BB6D-77C0-F8A8-0E4D-C9161E09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4691" y="193964"/>
          <a:ext cx="2601804" cy="175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CEB4-B5AF-48C2-8D45-03C0E237D6E5}">
  <sheetPr>
    <pageSetUpPr fitToPage="1"/>
  </sheetPr>
  <dimension ref="B1:Z33"/>
  <sheetViews>
    <sheetView tabSelected="1" topLeftCell="A13" zoomScale="70" zoomScaleNormal="70" workbookViewId="0">
      <selection activeCell="U20" sqref="U20"/>
    </sheetView>
  </sheetViews>
  <sheetFormatPr defaultRowHeight="16.2" x14ac:dyDescent="0.3"/>
  <cols>
    <col min="1" max="1" width="1.6640625" customWidth="1"/>
    <col min="2" max="2" width="9.44140625" style="10" customWidth="1"/>
    <col min="3" max="9" width="16.5546875" customWidth="1"/>
    <col min="10" max="10" width="21.6640625" customWidth="1"/>
    <col min="11" max="11" width="16.5546875" customWidth="1"/>
    <col min="12" max="12" width="19.109375" customWidth="1"/>
    <col min="13" max="13" width="21.77734375" customWidth="1"/>
    <col min="14" max="14" width="12.109375" customWidth="1"/>
    <col min="15" max="15" width="14.88671875" customWidth="1"/>
    <col min="16" max="16" width="26.109375" customWidth="1"/>
    <col min="17" max="17" width="32.6640625" customWidth="1"/>
    <col min="18" max="18" width="15.88671875" customWidth="1"/>
    <col min="19" max="19" width="16.44140625" customWidth="1"/>
    <col min="20" max="20" width="29.6640625" customWidth="1"/>
    <col min="21" max="21" width="14.88671875" customWidth="1"/>
    <col min="22" max="22" width="13.44140625" customWidth="1"/>
    <col min="23" max="23" width="14.6640625" customWidth="1"/>
    <col min="24" max="24" width="11" customWidth="1"/>
  </cols>
  <sheetData>
    <row r="1" spans="2:26" ht="9" customHeight="1" thickBot="1" x14ac:dyDescent="0.35"/>
    <row r="2" spans="2:26" x14ac:dyDescent="0.3"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40"/>
    </row>
    <row r="3" spans="2:26" ht="136.19999999999999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3"/>
    </row>
    <row r="4" spans="2:26" ht="50.4" customHeight="1" x14ac:dyDescent="0.3">
      <c r="B4" s="496" t="s">
        <v>263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8"/>
    </row>
    <row r="5" spans="2:26" ht="50.4" customHeight="1" x14ac:dyDescent="0.3">
      <c r="B5" s="267" t="s">
        <v>269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9"/>
    </row>
    <row r="6" spans="2:26" ht="50.4" customHeight="1" x14ac:dyDescent="0.3">
      <c r="B6" s="267" t="s">
        <v>269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9"/>
    </row>
    <row r="7" spans="2:26" ht="52.8" customHeight="1" x14ac:dyDescent="0.3">
      <c r="B7" s="250" t="s">
        <v>262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2"/>
    </row>
    <row r="8" spans="2:26" ht="55.2" customHeight="1" x14ac:dyDescent="0.3">
      <c r="B8" s="244" t="s">
        <v>225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6"/>
    </row>
    <row r="9" spans="2:26" ht="51" customHeight="1" x14ac:dyDescent="0.3">
      <c r="B9" s="253" t="s">
        <v>226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5"/>
    </row>
    <row r="10" spans="2:26" ht="46.8" thickBot="1" x14ac:dyDescent="0.35">
      <c r="B10" s="256" t="s">
        <v>15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8"/>
    </row>
    <row r="11" spans="2:26" s="14" customFormat="1" ht="39" customHeight="1" x14ac:dyDescent="0.3">
      <c r="B11" s="202" t="s">
        <v>216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4"/>
      <c r="N11" s="202" t="s">
        <v>29</v>
      </c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4"/>
    </row>
    <row r="12" spans="2:26" s="15" customFormat="1" ht="42.6" customHeight="1" thickBot="1" x14ac:dyDescent="0.35">
      <c r="B12" s="174" t="s">
        <v>217</v>
      </c>
      <c r="C12" s="205" t="s">
        <v>218</v>
      </c>
      <c r="D12" s="206"/>
      <c r="E12" s="206"/>
      <c r="F12" s="206"/>
      <c r="G12" s="206"/>
      <c r="H12" s="206"/>
      <c r="I12" s="206"/>
      <c r="J12" s="206"/>
      <c r="K12" s="206"/>
      <c r="L12" s="207"/>
      <c r="M12" s="175" t="s">
        <v>219</v>
      </c>
      <c r="N12" s="173" t="s">
        <v>214</v>
      </c>
      <c r="O12" s="24"/>
      <c r="P12" s="24" t="s">
        <v>88</v>
      </c>
      <c r="Q12" s="24"/>
      <c r="R12" s="24" t="s">
        <v>89</v>
      </c>
      <c r="S12" s="208" t="s">
        <v>215</v>
      </c>
      <c r="T12" s="209"/>
      <c r="U12" s="24" t="s">
        <v>11</v>
      </c>
      <c r="V12" s="208"/>
      <c r="W12" s="210"/>
      <c r="X12" s="210"/>
      <c r="Y12" s="210"/>
      <c r="Z12" s="211"/>
    </row>
    <row r="13" spans="2:26" s="14" customFormat="1" ht="55.2" customHeight="1" x14ac:dyDescent="0.3">
      <c r="B13" s="169" t="s">
        <v>212</v>
      </c>
      <c r="C13" s="98" t="s">
        <v>290</v>
      </c>
      <c r="D13" s="471" t="s">
        <v>271</v>
      </c>
      <c r="E13" s="480" t="s">
        <v>238</v>
      </c>
      <c r="F13" s="481" t="s">
        <v>237</v>
      </c>
      <c r="G13" s="481" t="s">
        <v>239</v>
      </c>
      <c r="H13" s="482" t="s">
        <v>264</v>
      </c>
      <c r="I13" s="475" t="s">
        <v>243</v>
      </c>
      <c r="J13" s="98" t="s">
        <v>248</v>
      </c>
      <c r="K13" s="98" t="s">
        <v>242</v>
      </c>
      <c r="L13" s="98" t="s">
        <v>229</v>
      </c>
      <c r="M13" s="212" t="s">
        <v>99</v>
      </c>
      <c r="N13" s="215" t="s">
        <v>220</v>
      </c>
      <c r="O13" s="216"/>
      <c r="P13" s="216"/>
      <c r="Q13" s="217"/>
      <c r="R13" s="224" t="s">
        <v>221</v>
      </c>
      <c r="S13" s="225"/>
      <c r="T13" s="226"/>
      <c r="U13" s="215" t="s">
        <v>222</v>
      </c>
      <c r="V13" s="216"/>
      <c r="W13" s="216"/>
      <c r="X13" s="216"/>
      <c r="Y13" s="233"/>
      <c r="Z13" s="235" t="s">
        <v>24</v>
      </c>
    </row>
    <row r="14" spans="2:26" s="14" customFormat="1" ht="55.2" customHeight="1" x14ac:dyDescent="0.3">
      <c r="B14" s="262" t="s">
        <v>245</v>
      </c>
      <c r="C14" s="183" t="s">
        <v>291</v>
      </c>
      <c r="D14" s="183" t="s">
        <v>292</v>
      </c>
      <c r="E14" s="483" t="s">
        <v>270</v>
      </c>
      <c r="F14" s="484"/>
      <c r="G14" s="485"/>
      <c r="H14" s="486" t="s">
        <v>266</v>
      </c>
      <c r="I14" s="476" t="s">
        <v>246</v>
      </c>
      <c r="J14" s="100" t="s">
        <v>256</v>
      </c>
      <c r="K14" s="100" t="s">
        <v>247</v>
      </c>
      <c r="L14" s="100" t="s">
        <v>246</v>
      </c>
      <c r="M14" s="213"/>
      <c r="N14" s="218"/>
      <c r="O14" s="219"/>
      <c r="P14" s="219"/>
      <c r="Q14" s="220"/>
      <c r="R14" s="227"/>
      <c r="S14" s="228"/>
      <c r="T14" s="229"/>
      <c r="U14" s="218"/>
      <c r="V14" s="219"/>
      <c r="W14" s="219"/>
      <c r="X14" s="219"/>
      <c r="Y14" s="261"/>
      <c r="Z14" s="236"/>
    </row>
    <row r="15" spans="2:26" s="14" customFormat="1" ht="55.2" customHeight="1" x14ac:dyDescent="0.3">
      <c r="B15" s="263"/>
      <c r="C15" s="100" t="s">
        <v>272</v>
      </c>
      <c r="D15" s="472" t="s">
        <v>272</v>
      </c>
      <c r="E15" s="487" t="s">
        <v>250</v>
      </c>
      <c r="F15" s="488" t="s">
        <v>250</v>
      </c>
      <c r="G15" s="488" t="s">
        <v>250</v>
      </c>
      <c r="H15" s="489" t="s">
        <v>265</v>
      </c>
      <c r="I15" s="476" t="s">
        <v>257</v>
      </c>
      <c r="J15" s="100" t="s">
        <v>249</v>
      </c>
      <c r="K15" s="100" t="s">
        <v>250</v>
      </c>
      <c r="L15" s="100" t="s">
        <v>257</v>
      </c>
      <c r="M15" s="213"/>
      <c r="N15" s="218"/>
      <c r="O15" s="219"/>
      <c r="P15" s="219"/>
      <c r="Q15" s="220"/>
      <c r="R15" s="227"/>
      <c r="S15" s="228"/>
      <c r="T15" s="229"/>
      <c r="U15" s="218"/>
      <c r="V15" s="219"/>
      <c r="W15" s="219"/>
      <c r="X15" s="219"/>
      <c r="Y15" s="261"/>
      <c r="Z15" s="236"/>
    </row>
    <row r="16" spans="2:26" s="14" customFormat="1" ht="45.6" customHeight="1" x14ac:dyDescent="0.3">
      <c r="B16" s="170" t="s">
        <v>213</v>
      </c>
      <c r="C16" s="184" t="s">
        <v>293</v>
      </c>
      <c r="D16" s="472" t="s">
        <v>273</v>
      </c>
      <c r="E16" s="487" t="s">
        <v>241</v>
      </c>
      <c r="F16" s="488" t="s">
        <v>261</v>
      </c>
      <c r="G16" s="488" t="s">
        <v>241</v>
      </c>
      <c r="H16" s="489" t="s">
        <v>267</v>
      </c>
      <c r="I16" s="476" t="s">
        <v>240</v>
      </c>
      <c r="J16" s="100" t="s">
        <v>252</v>
      </c>
      <c r="K16" s="100" t="s">
        <v>244</v>
      </c>
      <c r="L16" s="100" t="s">
        <v>255</v>
      </c>
      <c r="M16" s="213"/>
      <c r="N16" s="218"/>
      <c r="O16" s="219"/>
      <c r="P16" s="219"/>
      <c r="Q16" s="220"/>
      <c r="R16" s="227"/>
      <c r="S16" s="228"/>
      <c r="T16" s="229"/>
      <c r="U16" s="221"/>
      <c r="V16" s="222"/>
      <c r="W16" s="222"/>
      <c r="X16" s="222"/>
      <c r="Y16" s="234"/>
      <c r="Z16" s="236"/>
    </row>
    <row r="17" spans="2:26" s="14" customFormat="1" ht="44.4" customHeight="1" thickBot="1" x14ac:dyDescent="0.35">
      <c r="B17" s="172" t="s">
        <v>188</v>
      </c>
      <c r="C17" s="168">
        <v>653</v>
      </c>
      <c r="D17" s="473">
        <v>979</v>
      </c>
      <c r="E17" s="490">
        <v>680</v>
      </c>
      <c r="F17" s="491">
        <v>680</v>
      </c>
      <c r="G17" s="491">
        <v>680</v>
      </c>
      <c r="H17" s="492">
        <v>2200</v>
      </c>
      <c r="I17" s="477">
        <v>250</v>
      </c>
      <c r="J17" s="168">
        <v>1800</v>
      </c>
      <c r="K17" s="168">
        <v>290</v>
      </c>
      <c r="L17" s="168">
        <v>8499</v>
      </c>
      <c r="M17" s="213"/>
      <c r="N17" s="221"/>
      <c r="O17" s="222"/>
      <c r="P17" s="222"/>
      <c r="Q17" s="223"/>
      <c r="R17" s="230"/>
      <c r="S17" s="231"/>
      <c r="T17" s="232"/>
      <c r="U17" s="186" t="s">
        <v>25</v>
      </c>
      <c r="V17" s="187"/>
      <c r="W17" s="188" t="s">
        <v>21</v>
      </c>
      <c r="X17" s="189"/>
      <c r="Y17" s="187"/>
      <c r="Z17" s="236"/>
    </row>
    <row r="18" spans="2:26" s="14" customFormat="1" ht="48.6" customHeight="1" thickTop="1" thickBot="1" x14ac:dyDescent="0.35">
      <c r="B18" s="171" t="s">
        <v>1</v>
      </c>
      <c r="C18" s="99" t="s">
        <v>294</v>
      </c>
      <c r="D18" s="474" t="s">
        <v>274</v>
      </c>
      <c r="E18" s="493" t="s">
        <v>259</v>
      </c>
      <c r="F18" s="494" t="s">
        <v>259</v>
      </c>
      <c r="G18" s="494" t="s">
        <v>259</v>
      </c>
      <c r="H18" s="495" t="s">
        <v>268</v>
      </c>
      <c r="I18" s="478" t="s">
        <v>258</v>
      </c>
      <c r="J18" s="99" t="s">
        <v>251</v>
      </c>
      <c r="K18" s="99" t="s">
        <v>253</v>
      </c>
      <c r="L18" s="99" t="s">
        <v>254</v>
      </c>
      <c r="M18" s="214"/>
      <c r="N18" s="33" t="s">
        <v>3</v>
      </c>
      <c r="O18" s="26" t="s">
        <v>4</v>
      </c>
      <c r="P18" s="107" t="s">
        <v>100</v>
      </c>
      <c r="Q18" s="106" t="s">
        <v>101</v>
      </c>
      <c r="R18" s="33" t="s">
        <v>8</v>
      </c>
      <c r="S18" s="26" t="s">
        <v>4</v>
      </c>
      <c r="T18" s="37" t="s">
        <v>9</v>
      </c>
      <c r="U18" s="182" t="s">
        <v>260</v>
      </c>
      <c r="V18" s="40" t="s">
        <v>40</v>
      </c>
      <c r="W18" s="26" t="s">
        <v>22</v>
      </c>
      <c r="X18" s="26" t="s">
        <v>23</v>
      </c>
      <c r="Y18" s="26" t="s">
        <v>7</v>
      </c>
      <c r="Z18" s="237"/>
    </row>
    <row r="19" spans="2:26" ht="45" customHeight="1" thickTop="1" x14ac:dyDescent="0.3">
      <c r="B19" s="9">
        <v>1</v>
      </c>
      <c r="C19" s="101">
        <v>1</v>
      </c>
      <c r="D19" s="101">
        <v>1</v>
      </c>
      <c r="E19" s="479">
        <v>1</v>
      </c>
      <c r="F19" s="479">
        <v>1</v>
      </c>
      <c r="G19" s="479">
        <v>1</v>
      </c>
      <c r="H19" s="479">
        <v>1</v>
      </c>
      <c r="I19" s="101">
        <v>1</v>
      </c>
      <c r="J19" s="102">
        <v>1</v>
      </c>
      <c r="K19" s="102">
        <v>1</v>
      </c>
      <c r="L19" s="102">
        <v>1</v>
      </c>
      <c r="M19" s="102">
        <f>+((C19*C$17+D19*D$17+E19*E$17++F19*F$17+G19*G$17+H19*H$17+I19*I$17+J19*J$17+K19*K$17+L19*L$17))</f>
        <v>16711</v>
      </c>
      <c r="N19" s="45" t="s">
        <v>133</v>
      </c>
      <c r="O19" s="43" t="s">
        <v>230</v>
      </c>
      <c r="P19" s="105" t="s">
        <v>115</v>
      </c>
      <c r="Q19" s="55" t="s">
        <v>231</v>
      </c>
      <c r="R19" s="34" t="s">
        <v>141</v>
      </c>
      <c r="S19" s="1" t="s">
        <v>231</v>
      </c>
      <c r="T19" s="2" t="s">
        <v>230</v>
      </c>
      <c r="U19" s="104">
        <v>60</v>
      </c>
      <c r="V19" s="101">
        <v>160</v>
      </c>
      <c r="W19" s="103">
        <f t="shared" ref="W19:W27" si="0">+(M19+U19+V19)</f>
        <v>16931</v>
      </c>
      <c r="X19" s="1"/>
      <c r="Y19" s="3"/>
      <c r="Z19" s="4"/>
    </row>
    <row r="20" spans="2:26" ht="58.2" customHeight="1" x14ac:dyDescent="0.3">
      <c r="B20" s="7">
        <v>2</v>
      </c>
      <c r="C20" s="101">
        <v>1</v>
      </c>
      <c r="D20" s="101">
        <v>1</v>
      </c>
      <c r="E20" s="101">
        <v>1</v>
      </c>
      <c r="F20" s="101">
        <v>1</v>
      </c>
      <c r="G20" s="101">
        <v>1</v>
      </c>
      <c r="H20" s="101">
        <v>1</v>
      </c>
      <c r="I20" s="101">
        <v>1</v>
      </c>
      <c r="J20" s="102">
        <v>1</v>
      </c>
      <c r="K20" s="102">
        <v>1</v>
      </c>
      <c r="L20" s="102">
        <v>1</v>
      </c>
      <c r="M20" s="102">
        <f>+((C20*C$17+D20*D$17+E20*E$17++F20*F$17+G20*G$17+H20*H$17+I20*I$17+J20*J$17+K20*K$17+L20*L$17))</f>
        <v>16711</v>
      </c>
      <c r="N20" s="45"/>
      <c r="O20" s="43"/>
      <c r="P20" s="46"/>
      <c r="Q20" s="55"/>
      <c r="R20" s="34"/>
      <c r="S20" s="1"/>
      <c r="T20" s="2"/>
      <c r="U20" s="34"/>
      <c r="V20" s="1"/>
      <c r="W20" s="103">
        <f t="shared" si="0"/>
        <v>16711</v>
      </c>
      <c r="X20" s="1"/>
      <c r="Y20" s="1"/>
      <c r="Z20" s="2"/>
    </row>
    <row r="21" spans="2:26" ht="45" customHeight="1" x14ac:dyDescent="0.3">
      <c r="B21" s="7">
        <v>3</v>
      </c>
      <c r="C21" s="1"/>
      <c r="D21" s="1"/>
      <c r="E21" s="1"/>
      <c r="F21" s="101"/>
      <c r="G21" s="29"/>
      <c r="H21" s="29"/>
      <c r="I21" s="29"/>
      <c r="J21" s="29"/>
      <c r="K21" s="29"/>
      <c r="L21" s="29"/>
      <c r="M21" s="102">
        <f t="shared" ref="M21:M27" si="1">+((C21*C$17+E21*E$17++F21*F$17+G21*G$17+H21*H$17+I21*I$17+J21*J$17+K21*K$17+L21*L$17))</f>
        <v>0</v>
      </c>
      <c r="N21" s="34"/>
      <c r="O21" s="1"/>
      <c r="P21" s="30"/>
      <c r="Q21" s="2"/>
      <c r="R21" s="34"/>
      <c r="S21" s="1"/>
      <c r="T21" s="2"/>
      <c r="U21" s="34"/>
      <c r="V21" s="1"/>
      <c r="W21" s="103">
        <f t="shared" si="0"/>
        <v>0</v>
      </c>
      <c r="X21" s="1"/>
      <c r="Y21" s="1"/>
      <c r="Z21" s="2"/>
    </row>
    <row r="22" spans="2:26" ht="45" customHeight="1" x14ac:dyDescent="0.3">
      <c r="B22" s="7">
        <v>4</v>
      </c>
      <c r="C22" s="1"/>
      <c r="D22" s="1"/>
      <c r="E22" s="1"/>
      <c r="F22" s="101"/>
      <c r="G22" s="29"/>
      <c r="H22" s="29"/>
      <c r="I22" s="29"/>
      <c r="J22" s="29"/>
      <c r="K22" s="29"/>
      <c r="L22" s="29"/>
      <c r="M22" s="102">
        <f t="shared" si="1"/>
        <v>0</v>
      </c>
      <c r="N22" s="34"/>
      <c r="O22" s="1"/>
      <c r="P22" s="30"/>
      <c r="Q22" s="2"/>
      <c r="R22" s="34"/>
      <c r="S22" s="1"/>
      <c r="T22" s="2"/>
      <c r="U22" s="34"/>
      <c r="V22" s="1"/>
      <c r="W22" s="103">
        <f t="shared" si="0"/>
        <v>0</v>
      </c>
      <c r="X22" s="1"/>
      <c r="Y22" s="1"/>
      <c r="Z22" s="2"/>
    </row>
    <row r="23" spans="2:26" ht="45" customHeight="1" x14ac:dyDescent="0.3">
      <c r="B23" s="7">
        <v>5</v>
      </c>
      <c r="C23" s="1"/>
      <c r="D23" s="1"/>
      <c r="E23" s="1"/>
      <c r="F23" s="29"/>
      <c r="G23" s="29"/>
      <c r="H23" s="29"/>
      <c r="I23" s="29"/>
      <c r="J23" s="29"/>
      <c r="K23" s="29"/>
      <c r="L23" s="29"/>
      <c r="M23" s="102">
        <f t="shared" si="1"/>
        <v>0</v>
      </c>
      <c r="N23" s="34"/>
      <c r="O23" s="1"/>
      <c r="P23" s="30"/>
      <c r="Q23" s="2"/>
      <c r="R23" s="34"/>
      <c r="S23" s="1"/>
      <c r="T23" s="2"/>
      <c r="U23" s="34"/>
      <c r="V23" s="1"/>
      <c r="W23" s="103">
        <f t="shared" si="0"/>
        <v>0</v>
      </c>
      <c r="X23" s="1"/>
      <c r="Y23" s="1"/>
      <c r="Z23" s="2"/>
    </row>
    <row r="24" spans="2:26" ht="45" customHeight="1" x14ac:dyDescent="0.3">
      <c r="B24" s="7">
        <v>6</v>
      </c>
      <c r="C24" s="1"/>
      <c r="D24" s="1"/>
      <c r="E24" s="1"/>
      <c r="F24" s="29"/>
      <c r="G24" s="29"/>
      <c r="H24" s="29"/>
      <c r="I24" s="29"/>
      <c r="J24" s="29"/>
      <c r="K24" s="29"/>
      <c r="L24" s="29"/>
      <c r="M24" s="102">
        <f t="shared" si="1"/>
        <v>0</v>
      </c>
      <c r="N24" s="34"/>
      <c r="O24" s="1"/>
      <c r="P24" s="30"/>
      <c r="Q24" s="2"/>
      <c r="R24" s="34"/>
      <c r="S24" s="1"/>
      <c r="T24" s="2"/>
      <c r="U24" s="34"/>
      <c r="V24" s="1"/>
      <c r="W24" s="103">
        <f t="shared" si="0"/>
        <v>0</v>
      </c>
      <c r="X24" s="1"/>
      <c r="Y24" s="1"/>
      <c r="Z24" s="2"/>
    </row>
    <row r="25" spans="2:26" ht="45" customHeight="1" x14ac:dyDescent="0.3">
      <c r="B25" s="7">
        <v>7</v>
      </c>
      <c r="C25" s="1"/>
      <c r="D25" s="1"/>
      <c r="E25" s="1"/>
      <c r="F25" s="29"/>
      <c r="G25" s="29"/>
      <c r="H25" s="29"/>
      <c r="I25" s="29"/>
      <c r="J25" s="29"/>
      <c r="K25" s="29"/>
      <c r="L25" s="29"/>
      <c r="M25" s="102">
        <f t="shared" si="1"/>
        <v>0</v>
      </c>
      <c r="N25" s="34"/>
      <c r="O25" s="1"/>
      <c r="P25" s="30"/>
      <c r="Q25" s="2"/>
      <c r="R25" s="34"/>
      <c r="S25" s="1"/>
      <c r="T25" s="2"/>
      <c r="U25" s="34"/>
      <c r="V25" s="1"/>
      <c r="W25" s="103">
        <f t="shared" si="0"/>
        <v>0</v>
      </c>
      <c r="X25" s="1"/>
      <c r="Y25" s="1"/>
      <c r="Z25" s="2"/>
    </row>
    <row r="26" spans="2:26" ht="45" customHeight="1" x14ac:dyDescent="0.3">
      <c r="B26" s="7">
        <v>8</v>
      </c>
      <c r="C26" s="1"/>
      <c r="D26" s="1"/>
      <c r="E26" s="1"/>
      <c r="F26" s="29"/>
      <c r="G26" s="29"/>
      <c r="H26" s="29"/>
      <c r="I26" s="29"/>
      <c r="J26" s="29"/>
      <c r="K26" s="29"/>
      <c r="L26" s="29"/>
      <c r="M26" s="102">
        <f t="shared" si="1"/>
        <v>0</v>
      </c>
      <c r="N26" s="34"/>
      <c r="O26" s="1"/>
      <c r="P26" s="30"/>
      <c r="Q26" s="2"/>
      <c r="R26" s="34"/>
      <c r="S26" s="1"/>
      <c r="T26" s="2"/>
      <c r="U26" s="34"/>
      <c r="V26" s="1"/>
      <c r="W26" s="103">
        <f t="shared" si="0"/>
        <v>0</v>
      </c>
      <c r="X26" s="1"/>
      <c r="Y26" s="1"/>
      <c r="Z26" s="2"/>
    </row>
    <row r="27" spans="2:26" ht="45" customHeight="1" x14ac:dyDescent="0.3">
      <c r="B27" s="7">
        <v>9</v>
      </c>
      <c r="C27" s="1"/>
      <c r="D27" s="1"/>
      <c r="E27" s="1"/>
      <c r="F27" s="29"/>
      <c r="G27" s="29"/>
      <c r="H27" s="29"/>
      <c r="I27" s="29"/>
      <c r="J27" s="29"/>
      <c r="K27" s="29"/>
      <c r="L27" s="29"/>
      <c r="M27" s="102">
        <f t="shared" si="1"/>
        <v>0</v>
      </c>
      <c r="N27" s="34"/>
      <c r="O27" s="1"/>
      <c r="P27" s="30"/>
      <c r="Q27" s="2"/>
      <c r="R27" s="34"/>
      <c r="S27" s="1"/>
      <c r="T27" s="2"/>
      <c r="U27" s="34"/>
      <c r="V27" s="1"/>
      <c r="W27" s="103">
        <f t="shared" si="0"/>
        <v>0</v>
      </c>
      <c r="X27" s="1"/>
      <c r="Y27" s="1"/>
      <c r="Z27" s="2"/>
    </row>
    <row r="28" spans="2:26" ht="30" customHeight="1" thickBot="1" x14ac:dyDescent="0.35">
      <c r="B28" s="8"/>
      <c r="C28" s="5"/>
      <c r="D28" s="5"/>
      <c r="E28" s="5"/>
      <c r="F28" s="32"/>
      <c r="G28" s="32"/>
      <c r="H28" s="32"/>
      <c r="I28" s="32"/>
      <c r="J28" s="32"/>
      <c r="K28" s="32"/>
      <c r="L28" s="32"/>
      <c r="M28" s="32"/>
      <c r="N28" s="36"/>
      <c r="O28" s="5"/>
      <c r="P28" s="32"/>
      <c r="Q28" s="6"/>
      <c r="R28" s="36"/>
      <c r="S28" s="5"/>
      <c r="T28" s="6"/>
      <c r="U28" s="36"/>
      <c r="V28" s="5"/>
      <c r="W28" s="5"/>
      <c r="X28" s="5"/>
      <c r="Y28" s="5"/>
      <c r="Z28" s="6"/>
    </row>
    <row r="29" spans="2:26" s="54" customFormat="1" ht="48.6" customHeight="1" thickTop="1" thickBot="1" x14ac:dyDescent="0.35">
      <c r="B29" s="47" t="s">
        <v>2</v>
      </c>
      <c r="C29" s="48">
        <f>SUM(C19:C28)</f>
        <v>2</v>
      </c>
      <c r="D29" s="48">
        <f>SUM(D19:D28)</f>
        <v>2</v>
      </c>
      <c r="E29" s="48">
        <f>SUM(E19:E28)</f>
        <v>2</v>
      </c>
      <c r="F29" s="49"/>
      <c r="G29" s="49"/>
      <c r="H29" s="49"/>
      <c r="I29" s="49"/>
      <c r="J29" s="49"/>
      <c r="K29" s="49"/>
      <c r="L29" s="49"/>
      <c r="M29" s="108">
        <f>SUM(M19:M28)</f>
        <v>33422</v>
      </c>
      <c r="N29" s="50"/>
      <c r="O29" s="51"/>
      <c r="P29" s="52"/>
      <c r="Q29" s="53"/>
      <c r="R29" s="50"/>
      <c r="S29" s="51"/>
      <c r="T29" s="53"/>
      <c r="U29" s="50"/>
      <c r="V29" s="51"/>
      <c r="W29" s="96">
        <f>SUM(W19:W28)</f>
        <v>33642</v>
      </c>
      <c r="X29" s="51"/>
      <c r="Y29" s="51"/>
      <c r="Z29" s="53"/>
    </row>
    <row r="30" spans="2:26" ht="30.6" x14ac:dyDescent="0.3">
      <c r="B30" s="190" t="s">
        <v>5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2"/>
    </row>
    <row r="31" spans="2:26" ht="24" thickBot="1" x14ac:dyDescent="0.35">
      <c r="B31" s="193" t="s">
        <v>6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5"/>
    </row>
    <row r="32" spans="2:26" ht="205.2" customHeight="1" thickBot="1" x14ac:dyDescent="0.35">
      <c r="B32" s="196" t="s">
        <v>26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8"/>
    </row>
    <row r="33" spans="2:26" ht="64.2" customHeight="1" thickBot="1" x14ac:dyDescent="0.35">
      <c r="B33" s="199" t="s">
        <v>31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1"/>
    </row>
  </sheetData>
  <mergeCells count="26">
    <mergeCell ref="U17:V17"/>
    <mergeCell ref="W17:Y17"/>
    <mergeCell ref="B30:Z30"/>
    <mergeCell ref="B2:Z3"/>
    <mergeCell ref="B4:Z4"/>
    <mergeCell ref="B7:Z7"/>
    <mergeCell ref="B8:Z8"/>
    <mergeCell ref="B9:Z9"/>
    <mergeCell ref="B6:Z6"/>
    <mergeCell ref="B5:Z5"/>
    <mergeCell ref="E14:G14"/>
    <mergeCell ref="B31:Z31"/>
    <mergeCell ref="B10:Z10"/>
    <mergeCell ref="B32:Z32"/>
    <mergeCell ref="B33:Z33"/>
    <mergeCell ref="B11:M11"/>
    <mergeCell ref="N11:Z11"/>
    <mergeCell ref="C12:L12"/>
    <mergeCell ref="S12:T12"/>
    <mergeCell ref="V12:Z12"/>
    <mergeCell ref="M13:M18"/>
    <mergeCell ref="N13:Q17"/>
    <mergeCell ref="R13:T17"/>
    <mergeCell ref="U13:Y16"/>
    <mergeCell ref="Z13:Z18"/>
    <mergeCell ref="B14:B15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7FF1-C326-4CC5-A5CE-27DD534E9D5A}">
  <sheetPr>
    <pageSetUpPr fitToPage="1"/>
  </sheetPr>
  <dimension ref="B1:S51"/>
  <sheetViews>
    <sheetView zoomScale="55" zoomScaleNormal="55" workbookViewId="0">
      <selection activeCell="B2" sqref="B2:S3"/>
    </sheetView>
  </sheetViews>
  <sheetFormatPr defaultRowHeight="16.2" x14ac:dyDescent="0.3"/>
  <cols>
    <col min="1" max="1" width="1.6640625" customWidth="1"/>
    <col min="2" max="2" width="9.44140625" style="10" customWidth="1"/>
    <col min="3" max="3" width="16.5546875" customWidth="1"/>
    <col min="4" max="4" width="15.33203125" customWidth="1"/>
    <col min="5" max="5" width="19.6640625" customWidth="1"/>
    <col min="6" max="6" width="11.6640625" customWidth="1"/>
    <col min="7" max="7" width="12.109375" customWidth="1"/>
    <col min="8" max="8" width="14.88671875" customWidth="1"/>
    <col min="9" max="9" width="27" customWidth="1"/>
    <col min="10" max="10" width="26.77734375" customWidth="1"/>
    <col min="11" max="11" width="15.88671875" customWidth="1"/>
    <col min="12" max="12" width="16.44140625" customWidth="1"/>
    <col min="13" max="13" width="29.6640625" customWidth="1"/>
    <col min="14" max="14" width="12.6640625" customWidth="1"/>
    <col min="15" max="15" width="13.44140625" customWidth="1"/>
    <col min="16" max="17" width="11" customWidth="1"/>
  </cols>
  <sheetData>
    <row r="1" spans="2:19" ht="9" customHeight="1" thickBot="1" x14ac:dyDescent="0.35"/>
    <row r="2" spans="2:19" x14ac:dyDescent="0.3"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</row>
    <row r="3" spans="2:19" ht="136.19999999999999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</row>
    <row r="4" spans="2:19" ht="50.4" customHeight="1" x14ac:dyDescent="0.3">
      <c r="B4" s="244" t="s">
        <v>43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</row>
    <row r="5" spans="2:19" ht="52.8" customHeight="1" x14ac:dyDescent="0.3">
      <c r="B5" s="410" t="s">
        <v>44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2"/>
    </row>
    <row r="6" spans="2:19" ht="41.4" customHeight="1" x14ac:dyDescent="0.3">
      <c r="B6" s="264" t="s">
        <v>47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</row>
    <row r="7" spans="2:19" ht="31.2" customHeight="1" x14ac:dyDescent="0.3">
      <c r="B7" s="413" t="s">
        <v>46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5"/>
    </row>
    <row r="8" spans="2:19" ht="31.2" customHeight="1" x14ac:dyDescent="0.3">
      <c r="B8" s="270" t="s">
        <v>45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/>
    </row>
    <row r="9" spans="2:19" ht="46.8" thickBot="1" x14ac:dyDescent="0.35">
      <c r="B9" s="256" t="s">
        <v>15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8"/>
    </row>
    <row r="10" spans="2:19" s="59" customFormat="1" ht="31.2" thickBot="1" x14ac:dyDescent="0.35">
      <c r="B10" s="416" t="s">
        <v>1</v>
      </c>
      <c r="C10" s="417"/>
      <c r="D10" s="424" t="s">
        <v>56</v>
      </c>
      <c r="E10" s="425"/>
      <c r="F10" s="426"/>
      <c r="G10" s="427" t="s">
        <v>10</v>
      </c>
      <c r="H10" s="428"/>
      <c r="I10" s="429" t="s">
        <v>55</v>
      </c>
      <c r="J10" s="430"/>
      <c r="K10" s="416" t="s">
        <v>27</v>
      </c>
      <c r="L10" s="417"/>
      <c r="M10" s="418" t="s">
        <v>52</v>
      </c>
      <c r="N10" s="419"/>
      <c r="O10" s="420" t="s">
        <v>53</v>
      </c>
      <c r="P10" s="417"/>
      <c r="Q10" s="421" t="s">
        <v>54</v>
      </c>
      <c r="R10" s="422"/>
      <c r="S10" s="423"/>
    </row>
    <row r="11" spans="2:19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7"/>
    </row>
    <row r="12" spans="2:19" s="15" customFormat="1" ht="42.6" customHeight="1" thickBot="1" x14ac:dyDescent="0.35">
      <c r="B12" s="16" t="s">
        <v>16</v>
      </c>
      <c r="C12" s="17"/>
      <c r="D12" s="56"/>
      <c r="E12" s="56"/>
      <c r="F12" s="22" t="s">
        <v>14</v>
      </c>
      <c r="G12" s="23"/>
      <c r="H12" s="24" t="s">
        <v>13</v>
      </c>
      <c r="I12" s="24"/>
      <c r="J12" s="24" t="s">
        <v>12</v>
      </c>
      <c r="K12" s="24"/>
      <c r="L12" s="24" t="s">
        <v>11</v>
      </c>
      <c r="M12" s="25"/>
      <c r="N12" s="24" t="s">
        <v>17</v>
      </c>
      <c r="O12" s="20"/>
      <c r="P12" s="20"/>
      <c r="Q12" s="20"/>
      <c r="R12" s="18"/>
      <c r="S12" s="19"/>
    </row>
    <row r="13" spans="2:19" s="14" customFormat="1" ht="19.2" customHeight="1" x14ac:dyDescent="0.3">
      <c r="B13" s="431" t="s">
        <v>0</v>
      </c>
      <c r="C13" s="432" t="s">
        <v>48</v>
      </c>
      <c r="D13" s="433"/>
      <c r="E13" s="433"/>
      <c r="F13" s="433"/>
      <c r="G13" s="436" t="s">
        <v>3</v>
      </c>
      <c r="H13" s="433"/>
      <c r="I13" s="433"/>
      <c r="J13" s="437"/>
      <c r="K13" s="348" t="s">
        <v>30</v>
      </c>
      <c r="L13" s="440"/>
      <c r="M13" s="441"/>
      <c r="N13" s="445" t="s">
        <v>5</v>
      </c>
      <c r="O13" s="446"/>
      <c r="P13" s="446"/>
      <c r="Q13" s="446"/>
      <c r="R13" s="447"/>
      <c r="S13" s="235" t="s">
        <v>24</v>
      </c>
    </row>
    <row r="14" spans="2:19" s="14" customFormat="1" ht="16.2" customHeight="1" thickBot="1" x14ac:dyDescent="0.35">
      <c r="B14" s="338"/>
      <c r="C14" s="434"/>
      <c r="D14" s="435"/>
      <c r="E14" s="435"/>
      <c r="F14" s="435"/>
      <c r="G14" s="438"/>
      <c r="H14" s="435"/>
      <c r="I14" s="435"/>
      <c r="J14" s="439"/>
      <c r="K14" s="442"/>
      <c r="L14" s="443"/>
      <c r="M14" s="444"/>
      <c r="N14" s="186" t="s">
        <v>25</v>
      </c>
      <c r="O14" s="187"/>
      <c r="P14" s="188" t="s">
        <v>21</v>
      </c>
      <c r="Q14" s="189"/>
      <c r="R14" s="187"/>
      <c r="S14" s="236"/>
    </row>
    <row r="15" spans="2:19" s="14" customFormat="1" ht="48.6" customHeight="1" thickTop="1" thickBot="1" x14ac:dyDescent="0.35">
      <c r="B15" s="339"/>
      <c r="C15" s="58" t="s">
        <v>49</v>
      </c>
      <c r="D15" s="57" t="s">
        <v>50</v>
      </c>
      <c r="E15" s="57" t="s">
        <v>51</v>
      </c>
      <c r="F15" s="27" t="s">
        <v>18</v>
      </c>
      <c r="G15" s="33" t="s">
        <v>3</v>
      </c>
      <c r="H15" s="26" t="s">
        <v>4</v>
      </c>
      <c r="I15" s="38" t="s">
        <v>41</v>
      </c>
      <c r="J15" s="28" t="s">
        <v>32</v>
      </c>
      <c r="K15" s="33" t="s">
        <v>8</v>
      </c>
      <c r="L15" s="26" t="s">
        <v>4</v>
      </c>
      <c r="M15" s="37" t="s">
        <v>9</v>
      </c>
      <c r="N15" s="39" t="s">
        <v>33</v>
      </c>
      <c r="O15" s="40" t="s">
        <v>40</v>
      </c>
      <c r="P15" s="26" t="s">
        <v>22</v>
      </c>
      <c r="Q15" s="26" t="s">
        <v>23</v>
      </c>
      <c r="R15" s="26" t="s">
        <v>7</v>
      </c>
      <c r="S15" s="237"/>
    </row>
    <row r="16" spans="2:19" ht="45" customHeight="1" thickTop="1" x14ac:dyDescent="0.3">
      <c r="B16" s="9">
        <v>1</v>
      </c>
      <c r="C16" s="44"/>
      <c r="D16" s="42"/>
      <c r="E16" s="42"/>
      <c r="F16" s="42">
        <f>+((C16+D16+E16)*1416)</f>
        <v>0</v>
      </c>
      <c r="G16" s="45"/>
      <c r="H16" s="43"/>
      <c r="I16" s="46"/>
      <c r="J16" s="55"/>
      <c r="K16" s="34"/>
      <c r="L16" s="1"/>
      <c r="M16" s="2"/>
      <c r="N16" s="34"/>
      <c r="O16" s="1"/>
      <c r="P16" s="21">
        <f t="shared" ref="P16:P45" si="0">+(F16+N16+O16)</f>
        <v>0</v>
      </c>
      <c r="Q16" s="1"/>
      <c r="R16" s="3"/>
      <c r="S16" s="4"/>
    </row>
    <row r="17" spans="2:19" ht="58.2" customHeight="1" x14ac:dyDescent="0.3">
      <c r="B17" s="7">
        <v>2</v>
      </c>
      <c r="C17" s="44"/>
      <c r="D17" s="42"/>
      <c r="E17" s="42"/>
      <c r="F17" s="42">
        <f t="shared" ref="F17:F45" si="1">+((C17+D17+E17)*1416)</f>
        <v>0</v>
      </c>
      <c r="G17" s="45"/>
      <c r="H17" s="43"/>
      <c r="I17" s="46"/>
      <c r="J17" s="55"/>
      <c r="K17" s="34"/>
      <c r="L17" s="1"/>
      <c r="M17" s="2"/>
      <c r="N17" s="34"/>
      <c r="O17" s="1"/>
      <c r="P17" s="21">
        <f t="shared" si="0"/>
        <v>0</v>
      </c>
      <c r="Q17" s="1"/>
      <c r="R17" s="1"/>
      <c r="S17" s="2"/>
    </row>
    <row r="18" spans="2:19" ht="45" customHeight="1" x14ac:dyDescent="0.3">
      <c r="B18" s="7">
        <v>3</v>
      </c>
      <c r="C18" s="1"/>
      <c r="D18" s="29"/>
      <c r="E18" s="29"/>
      <c r="F18" s="42">
        <f t="shared" si="1"/>
        <v>0</v>
      </c>
      <c r="G18" s="34"/>
      <c r="H18" s="1"/>
      <c r="I18" s="30"/>
      <c r="J18" s="2"/>
      <c r="K18" s="34"/>
      <c r="L18" s="1"/>
      <c r="M18" s="2"/>
      <c r="N18" s="34"/>
      <c r="O18" s="1"/>
      <c r="P18" s="21">
        <f t="shared" si="0"/>
        <v>0</v>
      </c>
      <c r="Q18" s="1"/>
      <c r="R18" s="1"/>
      <c r="S18" s="2"/>
    </row>
    <row r="19" spans="2:19" ht="45" customHeight="1" x14ac:dyDescent="0.3">
      <c r="B19" s="7">
        <v>4</v>
      </c>
      <c r="C19" s="1"/>
      <c r="D19" s="29"/>
      <c r="E19" s="29"/>
      <c r="F19" s="42">
        <f t="shared" si="1"/>
        <v>0</v>
      </c>
      <c r="G19" s="34"/>
      <c r="H19" s="1"/>
      <c r="I19" s="30"/>
      <c r="J19" s="2"/>
      <c r="K19" s="34"/>
      <c r="L19" s="1"/>
      <c r="M19" s="2"/>
      <c r="N19" s="34"/>
      <c r="O19" s="1"/>
      <c r="P19" s="21">
        <f t="shared" si="0"/>
        <v>0</v>
      </c>
      <c r="Q19" s="1"/>
      <c r="R19" s="1"/>
      <c r="S19" s="2"/>
    </row>
    <row r="20" spans="2:19" ht="45" customHeight="1" x14ac:dyDescent="0.3">
      <c r="B20" s="7">
        <v>5</v>
      </c>
      <c r="C20" s="1"/>
      <c r="D20" s="29"/>
      <c r="E20" s="29"/>
      <c r="F20" s="42">
        <f t="shared" si="1"/>
        <v>0</v>
      </c>
      <c r="G20" s="34"/>
      <c r="H20" s="1"/>
      <c r="I20" s="30"/>
      <c r="J20" s="2"/>
      <c r="K20" s="34"/>
      <c r="L20" s="1"/>
      <c r="M20" s="2"/>
      <c r="N20" s="34"/>
      <c r="O20" s="1"/>
      <c r="P20" s="21">
        <f t="shared" si="0"/>
        <v>0</v>
      </c>
      <c r="Q20" s="1"/>
      <c r="R20" s="1"/>
      <c r="S20" s="2"/>
    </row>
    <row r="21" spans="2:19" ht="45" customHeight="1" x14ac:dyDescent="0.3">
      <c r="B21" s="7">
        <v>6</v>
      </c>
      <c r="C21" s="1"/>
      <c r="D21" s="29"/>
      <c r="E21" s="29"/>
      <c r="F21" s="42">
        <f t="shared" si="1"/>
        <v>0</v>
      </c>
      <c r="G21" s="34"/>
      <c r="H21" s="1"/>
      <c r="I21" s="30"/>
      <c r="J21" s="2"/>
      <c r="K21" s="34"/>
      <c r="L21" s="1"/>
      <c r="M21" s="2"/>
      <c r="N21" s="34"/>
      <c r="O21" s="1"/>
      <c r="P21" s="21">
        <f t="shared" si="0"/>
        <v>0</v>
      </c>
      <c r="Q21" s="1"/>
      <c r="R21" s="1"/>
      <c r="S21" s="2"/>
    </row>
    <row r="22" spans="2:19" ht="45" customHeight="1" x14ac:dyDescent="0.3">
      <c r="B22" s="7">
        <v>7</v>
      </c>
      <c r="C22" s="1"/>
      <c r="D22" s="29"/>
      <c r="E22" s="29"/>
      <c r="F22" s="42">
        <f t="shared" si="1"/>
        <v>0</v>
      </c>
      <c r="G22" s="34"/>
      <c r="H22" s="1"/>
      <c r="I22" s="30"/>
      <c r="J22" s="2"/>
      <c r="K22" s="34"/>
      <c r="L22" s="1"/>
      <c r="M22" s="2"/>
      <c r="N22" s="34"/>
      <c r="O22" s="1"/>
      <c r="P22" s="21">
        <f t="shared" si="0"/>
        <v>0</v>
      </c>
      <c r="Q22" s="1"/>
      <c r="R22" s="1"/>
      <c r="S22" s="2"/>
    </row>
    <row r="23" spans="2:19" ht="45" customHeight="1" x14ac:dyDescent="0.3">
      <c r="B23" s="7">
        <v>8</v>
      </c>
      <c r="C23" s="1"/>
      <c r="D23" s="29"/>
      <c r="E23" s="29"/>
      <c r="F23" s="42">
        <f t="shared" si="1"/>
        <v>0</v>
      </c>
      <c r="G23" s="34"/>
      <c r="H23" s="1"/>
      <c r="I23" s="30"/>
      <c r="J23" s="2"/>
      <c r="K23" s="34"/>
      <c r="L23" s="1"/>
      <c r="M23" s="2"/>
      <c r="N23" s="34"/>
      <c r="O23" s="1"/>
      <c r="P23" s="21">
        <f t="shared" si="0"/>
        <v>0</v>
      </c>
      <c r="Q23" s="1"/>
      <c r="R23" s="1"/>
      <c r="S23" s="2"/>
    </row>
    <row r="24" spans="2:19" ht="45" customHeight="1" x14ac:dyDescent="0.3">
      <c r="B24" s="7">
        <v>9</v>
      </c>
      <c r="C24" s="1"/>
      <c r="D24" s="29"/>
      <c r="E24" s="29"/>
      <c r="F24" s="42">
        <f t="shared" si="1"/>
        <v>0</v>
      </c>
      <c r="G24" s="34"/>
      <c r="H24" s="1"/>
      <c r="I24" s="30"/>
      <c r="J24" s="2"/>
      <c r="K24" s="34"/>
      <c r="L24" s="1"/>
      <c r="M24" s="2"/>
      <c r="N24" s="34"/>
      <c r="O24" s="1"/>
      <c r="P24" s="21">
        <f t="shared" si="0"/>
        <v>0</v>
      </c>
      <c r="Q24" s="1"/>
      <c r="R24" s="1"/>
      <c r="S24" s="2"/>
    </row>
    <row r="25" spans="2:19" ht="45" customHeight="1" x14ac:dyDescent="0.3">
      <c r="B25" s="11">
        <v>10</v>
      </c>
      <c r="C25" s="12"/>
      <c r="D25" s="29"/>
      <c r="E25" s="29"/>
      <c r="F25" s="42">
        <f t="shared" si="1"/>
        <v>0</v>
      </c>
      <c r="G25" s="35"/>
      <c r="H25" s="12"/>
      <c r="I25" s="31"/>
      <c r="J25" s="13"/>
      <c r="K25" s="35"/>
      <c r="L25" s="12"/>
      <c r="M25" s="13"/>
      <c r="N25" s="35"/>
      <c r="O25" s="12"/>
      <c r="P25" s="21">
        <f t="shared" si="0"/>
        <v>0</v>
      </c>
      <c r="Q25" s="12"/>
      <c r="R25" s="12"/>
      <c r="S25" s="13"/>
    </row>
    <row r="26" spans="2:19" ht="45" customHeight="1" x14ac:dyDescent="0.3">
      <c r="B26" s="11">
        <v>11</v>
      </c>
      <c r="C26" s="12"/>
      <c r="D26" s="29"/>
      <c r="E26" s="29"/>
      <c r="F26" s="42">
        <f t="shared" si="1"/>
        <v>0</v>
      </c>
      <c r="G26" s="35"/>
      <c r="H26" s="12"/>
      <c r="I26" s="31"/>
      <c r="J26" s="13"/>
      <c r="K26" s="35"/>
      <c r="L26" s="12"/>
      <c r="M26" s="13"/>
      <c r="N26" s="35"/>
      <c r="O26" s="12"/>
      <c r="P26" s="21">
        <f t="shared" si="0"/>
        <v>0</v>
      </c>
      <c r="Q26" s="12"/>
      <c r="R26" s="12"/>
      <c r="S26" s="13"/>
    </row>
    <row r="27" spans="2:19" ht="45" customHeight="1" x14ac:dyDescent="0.3">
      <c r="B27" s="11">
        <v>12</v>
      </c>
      <c r="C27" s="12"/>
      <c r="D27" s="29"/>
      <c r="E27" s="29"/>
      <c r="F27" s="42">
        <f t="shared" si="1"/>
        <v>0</v>
      </c>
      <c r="G27" s="35"/>
      <c r="H27" s="12"/>
      <c r="I27" s="31"/>
      <c r="J27" s="13"/>
      <c r="K27" s="35"/>
      <c r="L27" s="12"/>
      <c r="M27" s="13"/>
      <c r="N27" s="35"/>
      <c r="O27" s="12"/>
      <c r="P27" s="21">
        <f t="shared" si="0"/>
        <v>0</v>
      </c>
      <c r="Q27" s="12"/>
      <c r="R27" s="12"/>
      <c r="S27" s="13"/>
    </row>
    <row r="28" spans="2:19" ht="45" customHeight="1" x14ac:dyDescent="0.3">
      <c r="B28" s="11">
        <v>13</v>
      </c>
      <c r="C28" s="12"/>
      <c r="D28" s="29"/>
      <c r="E28" s="29"/>
      <c r="F28" s="42">
        <f t="shared" si="1"/>
        <v>0</v>
      </c>
      <c r="G28" s="35"/>
      <c r="H28" s="12"/>
      <c r="I28" s="31"/>
      <c r="J28" s="13"/>
      <c r="K28" s="35"/>
      <c r="L28" s="12"/>
      <c r="M28" s="13"/>
      <c r="N28" s="35"/>
      <c r="O28" s="12"/>
      <c r="P28" s="21">
        <f t="shared" si="0"/>
        <v>0</v>
      </c>
      <c r="Q28" s="12"/>
      <c r="R28" s="12"/>
      <c r="S28" s="13"/>
    </row>
    <row r="29" spans="2:19" ht="45" customHeight="1" x14ac:dyDescent="0.3">
      <c r="B29" s="11">
        <v>14</v>
      </c>
      <c r="C29" s="12"/>
      <c r="D29" s="29"/>
      <c r="E29" s="29"/>
      <c r="F29" s="42">
        <f t="shared" si="1"/>
        <v>0</v>
      </c>
      <c r="G29" s="35"/>
      <c r="H29" s="12"/>
      <c r="I29" s="31"/>
      <c r="J29" s="13"/>
      <c r="K29" s="35"/>
      <c r="L29" s="12"/>
      <c r="M29" s="13"/>
      <c r="N29" s="35"/>
      <c r="O29" s="12"/>
      <c r="P29" s="21">
        <f t="shared" si="0"/>
        <v>0</v>
      </c>
      <c r="Q29" s="12"/>
      <c r="R29" s="12"/>
      <c r="S29" s="13"/>
    </row>
    <row r="30" spans="2:19" ht="45" customHeight="1" x14ac:dyDescent="0.3">
      <c r="B30" s="11">
        <v>15</v>
      </c>
      <c r="C30" s="12"/>
      <c r="D30" s="29"/>
      <c r="E30" s="29"/>
      <c r="F30" s="42">
        <f t="shared" si="1"/>
        <v>0</v>
      </c>
      <c r="G30" s="35"/>
      <c r="H30" s="12"/>
      <c r="I30" s="31"/>
      <c r="J30" s="13"/>
      <c r="K30" s="35"/>
      <c r="L30" s="12"/>
      <c r="M30" s="13"/>
      <c r="N30" s="35"/>
      <c r="O30" s="12"/>
      <c r="P30" s="21">
        <f t="shared" si="0"/>
        <v>0</v>
      </c>
      <c r="Q30" s="12"/>
      <c r="R30" s="12"/>
      <c r="S30" s="13"/>
    </row>
    <row r="31" spans="2:19" ht="45" customHeight="1" x14ac:dyDescent="0.3">
      <c r="B31" s="11">
        <v>16</v>
      </c>
      <c r="C31" s="12"/>
      <c r="D31" s="29"/>
      <c r="E31" s="29"/>
      <c r="F31" s="42">
        <f t="shared" si="1"/>
        <v>0</v>
      </c>
      <c r="G31" s="35"/>
      <c r="H31" s="12"/>
      <c r="I31" s="31"/>
      <c r="J31" s="13"/>
      <c r="K31" s="35"/>
      <c r="L31" s="12"/>
      <c r="M31" s="13"/>
      <c r="N31" s="35"/>
      <c r="O31" s="12"/>
      <c r="P31" s="21">
        <f t="shared" si="0"/>
        <v>0</v>
      </c>
      <c r="Q31" s="12"/>
      <c r="R31" s="12"/>
      <c r="S31" s="13"/>
    </row>
    <row r="32" spans="2:19" ht="45" customHeight="1" x14ac:dyDescent="0.3">
      <c r="B32" s="11">
        <v>17</v>
      </c>
      <c r="C32" s="12"/>
      <c r="D32" s="29"/>
      <c r="E32" s="29"/>
      <c r="F32" s="42">
        <f t="shared" si="1"/>
        <v>0</v>
      </c>
      <c r="G32" s="35"/>
      <c r="H32" s="12"/>
      <c r="I32" s="31"/>
      <c r="J32" s="13"/>
      <c r="K32" s="35"/>
      <c r="L32" s="12"/>
      <c r="M32" s="13"/>
      <c r="N32" s="35"/>
      <c r="O32" s="12"/>
      <c r="P32" s="21">
        <f t="shared" si="0"/>
        <v>0</v>
      </c>
      <c r="Q32" s="12"/>
      <c r="R32" s="12"/>
      <c r="S32" s="13"/>
    </row>
    <row r="33" spans="2:19" ht="45" customHeight="1" x14ac:dyDescent="0.3">
      <c r="B33" s="11">
        <v>18</v>
      </c>
      <c r="C33" s="12"/>
      <c r="D33" s="29"/>
      <c r="E33" s="29"/>
      <c r="F33" s="42">
        <f t="shared" si="1"/>
        <v>0</v>
      </c>
      <c r="G33" s="35"/>
      <c r="H33" s="12"/>
      <c r="I33" s="31"/>
      <c r="J33" s="13"/>
      <c r="K33" s="35"/>
      <c r="L33" s="12"/>
      <c r="M33" s="13"/>
      <c r="N33" s="35"/>
      <c r="O33" s="12"/>
      <c r="P33" s="21">
        <f t="shared" si="0"/>
        <v>0</v>
      </c>
      <c r="Q33" s="12"/>
      <c r="R33" s="12"/>
      <c r="S33" s="13"/>
    </row>
    <row r="34" spans="2:19" ht="45" customHeight="1" x14ac:dyDescent="0.3">
      <c r="B34" s="11">
        <v>19</v>
      </c>
      <c r="C34" s="12"/>
      <c r="D34" s="29"/>
      <c r="E34" s="29"/>
      <c r="F34" s="42">
        <f t="shared" si="1"/>
        <v>0</v>
      </c>
      <c r="G34" s="35"/>
      <c r="H34" s="12"/>
      <c r="I34" s="31"/>
      <c r="J34" s="13"/>
      <c r="K34" s="35"/>
      <c r="L34" s="12"/>
      <c r="M34" s="13"/>
      <c r="N34" s="35"/>
      <c r="O34" s="12"/>
      <c r="P34" s="21">
        <f t="shared" si="0"/>
        <v>0</v>
      </c>
      <c r="Q34" s="12"/>
      <c r="R34" s="12"/>
      <c r="S34" s="13"/>
    </row>
    <row r="35" spans="2:19" ht="45" customHeight="1" x14ac:dyDescent="0.3">
      <c r="B35" s="11">
        <v>20</v>
      </c>
      <c r="C35" s="12"/>
      <c r="D35" s="29"/>
      <c r="E35" s="29"/>
      <c r="F35" s="42">
        <f t="shared" si="1"/>
        <v>0</v>
      </c>
      <c r="G35" s="35"/>
      <c r="H35" s="12"/>
      <c r="I35" s="31"/>
      <c r="J35" s="13"/>
      <c r="K35" s="35"/>
      <c r="L35" s="12"/>
      <c r="M35" s="13"/>
      <c r="N35" s="35"/>
      <c r="O35" s="12"/>
      <c r="P35" s="21">
        <f t="shared" si="0"/>
        <v>0</v>
      </c>
      <c r="Q35" s="12"/>
      <c r="R35" s="12"/>
      <c r="S35" s="13"/>
    </row>
    <row r="36" spans="2:19" ht="45" customHeight="1" x14ac:dyDescent="0.3">
      <c r="B36" s="11">
        <v>21</v>
      </c>
      <c r="C36" s="12"/>
      <c r="D36" s="29"/>
      <c r="E36" s="29"/>
      <c r="F36" s="42">
        <f t="shared" si="1"/>
        <v>0</v>
      </c>
      <c r="G36" s="35"/>
      <c r="H36" s="12"/>
      <c r="I36" s="31"/>
      <c r="J36" s="13"/>
      <c r="K36" s="35"/>
      <c r="L36" s="12"/>
      <c r="M36" s="13"/>
      <c r="N36" s="35"/>
      <c r="O36" s="12"/>
      <c r="P36" s="21">
        <f t="shared" si="0"/>
        <v>0</v>
      </c>
      <c r="Q36" s="12"/>
      <c r="R36" s="12"/>
      <c r="S36" s="13"/>
    </row>
    <row r="37" spans="2:19" ht="45" customHeight="1" x14ac:dyDescent="0.3">
      <c r="B37" s="11">
        <v>22</v>
      </c>
      <c r="C37" s="12"/>
      <c r="D37" s="29"/>
      <c r="E37" s="29"/>
      <c r="F37" s="42">
        <f t="shared" si="1"/>
        <v>0</v>
      </c>
      <c r="G37" s="35"/>
      <c r="H37" s="12"/>
      <c r="I37" s="31"/>
      <c r="J37" s="13"/>
      <c r="K37" s="35"/>
      <c r="L37" s="12"/>
      <c r="M37" s="13"/>
      <c r="N37" s="35"/>
      <c r="O37" s="12"/>
      <c r="P37" s="21">
        <f t="shared" si="0"/>
        <v>0</v>
      </c>
      <c r="Q37" s="12"/>
      <c r="R37" s="12"/>
      <c r="S37" s="13"/>
    </row>
    <row r="38" spans="2:19" ht="45" customHeight="1" x14ac:dyDescent="0.3">
      <c r="B38" s="11">
        <v>23</v>
      </c>
      <c r="C38" s="12"/>
      <c r="D38" s="29"/>
      <c r="E38" s="29"/>
      <c r="F38" s="42">
        <f t="shared" si="1"/>
        <v>0</v>
      </c>
      <c r="G38" s="35"/>
      <c r="H38" s="12"/>
      <c r="I38" s="31"/>
      <c r="J38" s="13"/>
      <c r="K38" s="35"/>
      <c r="L38" s="12"/>
      <c r="M38" s="13"/>
      <c r="N38" s="35"/>
      <c r="O38" s="12"/>
      <c r="P38" s="21">
        <f t="shared" si="0"/>
        <v>0</v>
      </c>
      <c r="Q38" s="12"/>
      <c r="R38" s="12"/>
      <c r="S38" s="13"/>
    </row>
    <row r="39" spans="2:19" ht="45" customHeight="1" x14ac:dyDescent="0.3">
      <c r="B39" s="11">
        <v>24</v>
      </c>
      <c r="C39" s="12"/>
      <c r="D39" s="29"/>
      <c r="E39" s="29"/>
      <c r="F39" s="42">
        <f t="shared" si="1"/>
        <v>0</v>
      </c>
      <c r="G39" s="35"/>
      <c r="H39" s="12"/>
      <c r="I39" s="31"/>
      <c r="J39" s="13"/>
      <c r="K39" s="35"/>
      <c r="L39" s="12"/>
      <c r="M39" s="13"/>
      <c r="N39" s="35"/>
      <c r="O39" s="12"/>
      <c r="P39" s="21">
        <f t="shared" si="0"/>
        <v>0</v>
      </c>
      <c r="Q39" s="12"/>
      <c r="R39" s="12"/>
      <c r="S39" s="13"/>
    </row>
    <row r="40" spans="2:19" ht="45" customHeight="1" x14ac:dyDescent="0.3">
      <c r="B40" s="11">
        <v>25</v>
      </c>
      <c r="C40" s="12"/>
      <c r="D40" s="29"/>
      <c r="E40" s="29"/>
      <c r="F40" s="42">
        <f t="shared" si="1"/>
        <v>0</v>
      </c>
      <c r="G40" s="35"/>
      <c r="H40" s="12"/>
      <c r="I40" s="31"/>
      <c r="J40" s="13"/>
      <c r="K40" s="35"/>
      <c r="L40" s="12"/>
      <c r="M40" s="13"/>
      <c r="N40" s="35"/>
      <c r="O40" s="12"/>
      <c r="P40" s="21">
        <f t="shared" si="0"/>
        <v>0</v>
      </c>
      <c r="Q40" s="12"/>
      <c r="R40" s="12"/>
      <c r="S40" s="13"/>
    </row>
    <row r="41" spans="2:19" ht="45" customHeight="1" x14ac:dyDescent="0.3">
      <c r="B41" s="11">
        <v>26</v>
      </c>
      <c r="C41" s="12"/>
      <c r="D41" s="29"/>
      <c r="E41" s="29"/>
      <c r="F41" s="42">
        <f t="shared" si="1"/>
        <v>0</v>
      </c>
      <c r="G41" s="35"/>
      <c r="H41" s="12"/>
      <c r="I41" s="31"/>
      <c r="J41" s="13"/>
      <c r="K41" s="35"/>
      <c r="L41" s="12"/>
      <c r="M41" s="13"/>
      <c r="N41" s="35"/>
      <c r="O41" s="12"/>
      <c r="P41" s="21">
        <f t="shared" si="0"/>
        <v>0</v>
      </c>
      <c r="Q41" s="12"/>
      <c r="R41" s="12"/>
      <c r="S41" s="13"/>
    </row>
    <row r="42" spans="2:19" ht="45" customHeight="1" x14ac:dyDescent="0.3">
      <c r="B42" s="11">
        <v>27</v>
      </c>
      <c r="C42" s="12"/>
      <c r="D42" s="29"/>
      <c r="E42" s="29"/>
      <c r="F42" s="42">
        <f t="shared" si="1"/>
        <v>0</v>
      </c>
      <c r="G42" s="35"/>
      <c r="H42" s="12"/>
      <c r="I42" s="31"/>
      <c r="J42" s="13"/>
      <c r="K42" s="35"/>
      <c r="L42" s="12"/>
      <c r="M42" s="13"/>
      <c r="N42" s="35"/>
      <c r="O42" s="12"/>
      <c r="P42" s="21">
        <f t="shared" si="0"/>
        <v>0</v>
      </c>
      <c r="Q42" s="12"/>
      <c r="R42" s="12"/>
      <c r="S42" s="13"/>
    </row>
    <row r="43" spans="2:19" ht="45" customHeight="1" x14ac:dyDescent="0.3">
      <c r="B43" s="11">
        <v>28</v>
      </c>
      <c r="C43" s="12"/>
      <c r="D43" s="29"/>
      <c r="E43" s="29"/>
      <c r="F43" s="42">
        <f t="shared" si="1"/>
        <v>0</v>
      </c>
      <c r="G43" s="35"/>
      <c r="H43" s="12"/>
      <c r="I43" s="31"/>
      <c r="J43" s="13"/>
      <c r="K43" s="35"/>
      <c r="L43" s="12"/>
      <c r="M43" s="13"/>
      <c r="N43" s="35"/>
      <c r="O43" s="12"/>
      <c r="P43" s="21">
        <f t="shared" si="0"/>
        <v>0</v>
      </c>
      <c r="Q43" s="12"/>
      <c r="R43" s="12"/>
      <c r="S43" s="13"/>
    </row>
    <row r="44" spans="2:19" ht="45" customHeight="1" x14ac:dyDescent="0.3">
      <c r="B44" s="11">
        <v>29</v>
      </c>
      <c r="C44" s="12"/>
      <c r="D44" s="29"/>
      <c r="E44" s="29"/>
      <c r="F44" s="42">
        <f t="shared" si="1"/>
        <v>0</v>
      </c>
      <c r="G44" s="35"/>
      <c r="H44" s="12"/>
      <c r="I44" s="31"/>
      <c r="J44" s="13"/>
      <c r="K44" s="35"/>
      <c r="L44" s="12"/>
      <c r="M44" s="13"/>
      <c r="N44" s="35"/>
      <c r="O44" s="12"/>
      <c r="P44" s="21">
        <f t="shared" si="0"/>
        <v>0</v>
      </c>
      <c r="Q44" s="12"/>
      <c r="R44" s="12"/>
      <c r="S44" s="13"/>
    </row>
    <row r="45" spans="2:19" ht="45" customHeight="1" x14ac:dyDescent="0.3">
      <c r="B45" s="11">
        <v>30</v>
      </c>
      <c r="C45" s="12"/>
      <c r="D45" s="29"/>
      <c r="E45" s="29"/>
      <c r="F45" s="42">
        <f t="shared" si="1"/>
        <v>0</v>
      </c>
      <c r="G45" s="35"/>
      <c r="H45" s="12"/>
      <c r="I45" s="31"/>
      <c r="J45" s="13"/>
      <c r="K45" s="35"/>
      <c r="L45" s="12"/>
      <c r="M45" s="13"/>
      <c r="N45" s="35"/>
      <c r="O45" s="12"/>
      <c r="P45" s="21">
        <f t="shared" si="0"/>
        <v>0</v>
      </c>
      <c r="Q45" s="12"/>
      <c r="R45" s="12"/>
      <c r="S45" s="13"/>
    </row>
    <row r="46" spans="2:19" ht="30" customHeight="1" thickBot="1" x14ac:dyDescent="0.35">
      <c r="B46" s="8"/>
      <c r="C46" s="5"/>
      <c r="D46" s="32"/>
      <c r="E46" s="32"/>
      <c r="F46" s="32"/>
      <c r="G46" s="36"/>
      <c r="H46" s="5"/>
      <c r="I46" s="32"/>
      <c r="J46" s="6"/>
      <c r="K46" s="36"/>
      <c r="L46" s="5"/>
      <c r="M46" s="6"/>
      <c r="N46" s="36"/>
      <c r="O46" s="5"/>
      <c r="P46" s="5"/>
      <c r="Q46" s="5"/>
      <c r="R46" s="5"/>
      <c r="S46" s="6"/>
    </row>
    <row r="47" spans="2:19" s="54" customFormat="1" ht="48.6" customHeight="1" thickTop="1" thickBot="1" x14ac:dyDescent="0.35">
      <c r="B47" s="47" t="s">
        <v>2</v>
      </c>
      <c r="C47" s="48">
        <f>SUM(C16:C46)</f>
        <v>0</v>
      </c>
      <c r="D47" s="49"/>
      <c r="E47" s="49"/>
      <c r="F47" s="49">
        <f>SUM(F16:F46)</f>
        <v>0</v>
      </c>
      <c r="G47" s="50"/>
      <c r="H47" s="51"/>
      <c r="I47" s="52"/>
      <c r="J47" s="53"/>
      <c r="K47" s="50"/>
      <c r="L47" s="51"/>
      <c r="M47" s="53"/>
      <c r="N47" s="50"/>
      <c r="O47" s="51"/>
      <c r="P47" s="51">
        <f>SUM(P16:P46)</f>
        <v>0</v>
      </c>
      <c r="Q47" s="51"/>
      <c r="R47" s="51"/>
      <c r="S47" s="53"/>
    </row>
    <row r="48" spans="2:19" ht="30.6" x14ac:dyDescent="0.3">
      <c r="B48" s="190" t="s">
        <v>5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2"/>
    </row>
    <row r="49" spans="2:19" ht="24" thickBot="1" x14ac:dyDescent="0.35">
      <c r="B49" s="193" t="s">
        <v>6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5"/>
    </row>
    <row r="50" spans="2:19" ht="205.2" customHeight="1" thickBot="1" x14ac:dyDescent="0.35">
      <c r="B50" s="196" t="s">
        <v>26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8"/>
    </row>
    <row r="51" spans="2:19" ht="64.2" customHeight="1" thickBot="1" x14ac:dyDescent="0.35">
      <c r="B51" s="199" t="s">
        <v>31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1"/>
    </row>
  </sheetData>
  <mergeCells count="28">
    <mergeCell ref="B48:S48"/>
    <mergeCell ref="B49:S49"/>
    <mergeCell ref="B50:S50"/>
    <mergeCell ref="B51:S51"/>
    <mergeCell ref="D10:F10"/>
    <mergeCell ref="G10:H10"/>
    <mergeCell ref="I10:J10"/>
    <mergeCell ref="K10:L10"/>
    <mergeCell ref="B11:S11"/>
    <mergeCell ref="B13:B15"/>
    <mergeCell ref="C13:F14"/>
    <mergeCell ref="G13:J14"/>
    <mergeCell ref="K13:M14"/>
    <mergeCell ref="N13:R13"/>
    <mergeCell ref="S13:S15"/>
    <mergeCell ref="N14:O14"/>
    <mergeCell ref="P14:R14"/>
    <mergeCell ref="B9:S9"/>
    <mergeCell ref="B10:C10"/>
    <mergeCell ref="M10:N10"/>
    <mergeCell ref="O10:P10"/>
    <mergeCell ref="Q10:S10"/>
    <mergeCell ref="B8:S8"/>
    <mergeCell ref="B2:S3"/>
    <mergeCell ref="B4:S4"/>
    <mergeCell ref="B5:S5"/>
    <mergeCell ref="B6:S6"/>
    <mergeCell ref="B7:S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4A90-6A06-4FD2-A117-3CC2FBFB7DD3}">
  <sheetPr>
    <pageSetUpPr fitToPage="1"/>
  </sheetPr>
  <dimension ref="B1:V53"/>
  <sheetViews>
    <sheetView topLeftCell="A10" zoomScale="55" zoomScaleNormal="55" workbookViewId="0">
      <selection activeCell="H19" sqref="H19"/>
    </sheetView>
  </sheetViews>
  <sheetFormatPr defaultRowHeight="28.2" x14ac:dyDescent="0.3"/>
  <cols>
    <col min="1" max="1" width="1.6640625" customWidth="1"/>
    <col min="2" max="2" width="9.44140625" style="10" customWidth="1"/>
    <col min="3" max="3" width="10.6640625" style="10" customWidth="1"/>
    <col min="4" max="4" width="14.88671875" style="10" customWidth="1"/>
    <col min="5" max="5" width="19.33203125" style="10" customWidth="1"/>
    <col min="6" max="6" width="19.21875" customWidth="1"/>
    <col min="7" max="7" width="21.44140625" customWidth="1"/>
    <col min="8" max="8" width="21.21875" customWidth="1"/>
    <col min="9" max="9" width="21.6640625" customWidth="1"/>
    <col min="10" max="10" width="18.33203125" customWidth="1"/>
    <col min="11" max="11" width="16.5546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5.88671875" customWidth="1"/>
    <col min="20" max="20" width="11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278" t="s">
        <v>103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2:22" ht="52.8" customHeight="1" x14ac:dyDescent="0.3">
      <c r="B5" s="281" t="s">
        <v>104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64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65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66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73.8" customHeight="1" thickBot="1" x14ac:dyDescent="0.35">
      <c r="B10" s="293" t="s">
        <v>1</v>
      </c>
      <c r="C10" s="294"/>
      <c r="D10" s="295"/>
      <c r="E10" s="311" t="s">
        <v>110</v>
      </c>
      <c r="F10" s="312"/>
      <c r="G10" s="313"/>
      <c r="H10" s="296" t="s">
        <v>85</v>
      </c>
      <c r="I10" s="297"/>
      <c r="J10" s="298" t="s">
        <v>109</v>
      </c>
      <c r="K10" s="299"/>
      <c r="L10" s="299"/>
      <c r="M10" s="300"/>
      <c r="N10" s="73" t="s">
        <v>86</v>
      </c>
      <c r="O10" s="293" t="s">
        <v>68</v>
      </c>
      <c r="P10" s="295"/>
      <c r="Q10" s="301" t="s">
        <v>53</v>
      </c>
      <c r="R10" s="295"/>
      <c r="S10" s="302" t="s">
        <v>67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448" t="s">
        <v>84</v>
      </c>
      <c r="D13" s="449"/>
      <c r="E13" s="450"/>
      <c r="F13" s="375" t="s">
        <v>80</v>
      </c>
      <c r="G13" s="362"/>
      <c r="H13" s="362"/>
      <c r="I13" s="362"/>
      <c r="J13" s="362"/>
      <c r="K13" s="362"/>
      <c r="L13" s="363"/>
      <c r="M13" s="375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16.8" customHeight="1" x14ac:dyDescent="0.3">
      <c r="B14" s="349"/>
      <c r="C14" s="451"/>
      <c r="D14" s="452"/>
      <c r="E14" s="453"/>
      <c r="F14" s="367"/>
      <c r="G14" s="326"/>
      <c r="H14" s="326"/>
      <c r="I14" s="326"/>
      <c r="J14" s="326"/>
      <c r="K14" s="326"/>
      <c r="L14" s="368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35"/>
      <c r="D15" s="454"/>
      <c r="E15" s="455"/>
      <c r="F15" s="337" t="s">
        <v>108</v>
      </c>
      <c r="G15" s="260"/>
      <c r="H15" s="337" t="s">
        <v>107</v>
      </c>
      <c r="I15" s="260"/>
      <c r="J15" s="318"/>
      <c r="K15" s="26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89" t="s">
        <v>71</v>
      </c>
      <c r="G16" s="62" t="s">
        <v>105</v>
      </c>
      <c r="H16" s="60" t="s">
        <v>71</v>
      </c>
      <c r="I16" s="62" t="s">
        <v>106</v>
      </c>
      <c r="J16" s="60"/>
      <c r="K16" s="64"/>
      <c r="L16" s="320"/>
      <c r="M16" s="338" t="s">
        <v>88</v>
      </c>
      <c r="N16" s="316" t="s">
        <v>89</v>
      </c>
      <c r="O16" s="75" t="s">
        <v>93</v>
      </c>
      <c r="P16" s="76" t="s">
        <v>92</v>
      </c>
      <c r="Q16" s="456" t="s">
        <v>19</v>
      </c>
      <c r="R16" s="458" t="s">
        <v>20</v>
      </c>
      <c r="S16" s="314" t="s">
        <v>91</v>
      </c>
      <c r="T16" s="316" t="s">
        <v>23</v>
      </c>
      <c r="U16" s="316" t="s">
        <v>7</v>
      </c>
      <c r="V16" s="236"/>
    </row>
    <row r="17" spans="2:22" s="14" customFormat="1" ht="48.6" customHeight="1" thickBot="1" x14ac:dyDescent="0.35">
      <c r="B17" s="350"/>
      <c r="C17" s="339"/>
      <c r="D17" s="317"/>
      <c r="E17" s="237"/>
      <c r="F17" s="124" t="s">
        <v>111</v>
      </c>
      <c r="G17" s="126" t="s">
        <v>114</v>
      </c>
      <c r="H17" s="125" t="s">
        <v>112</v>
      </c>
      <c r="I17" s="126" t="s">
        <v>113</v>
      </c>
      <c r="J17" s="63"/>
      <c r="K17" s="63"/>
      <c r="L17" s="321"/>
      <c r="M17" s="339"/>
      <c r="N17" s="317"/>
      <c r="O17" s="65" t="s">
        <v>76</v>
      </c>
      <c r="P17" s="66" t="s">
        <v>77</v>
      </c>
      <c r="Q17" s="457"/>
      <c r="R17" s="459"/>
      <c r="S17" s="315"/>
      <c r="T17" s="317"/>
      <c r="U17" s="317"/>
      <c r="V17" s="237"/>
    </row>
    <row r="18" spans="2:22" s="123" customFormat="1" ht="45" customHeight="1" thickTop="1" x14ac:dyDescent="0.3">
      <c r="B18" s="109">
        <v>1</v>
      </c>
      <c r="C18" s="110"/>
      <c r="D18" s="111"/>
      <c r="E18" s="112"/>
      <c r="F18" s="113">
        <v>1</v>
      </c>
      <c r="G18" s="114">
        <v>1</v>
      </c>
      <c r="H18" s="114">
        <v>1</v>
      </c>
      <c r="I18" s="114">
        <v>1</v>
      </c>
      <c r="J18" s="114"/>
      <c r="K18" s="114"/>
      <c r="L18" s="115">
        <f>+(F18*479+G18*499+H18*1769+I18*299+J18*549+K18*2396)</f>
        <v>3046</v>
      </c>
      <c r="M18" s="113"/>
      <c r="N18" s="116"/>
      <c r="O18" s="127" t="s">
        <v>115</v>
      </c>
      <c r="P18" s="117"/>
      <c r="Q18" s="118">
        <v>60</v>
      </c>
      <c r="R18" s="119">
        <v>130</v>
      </c>
      <c r="S18" s="120">
        <f t="shared" ref="S18:S47" si="0">+(L18+Q18+R18)</f>
        <v>3236</v>
      </c>
      <c r="T18" s="119"/>
      <c r="U18" s="121"/>
      <c r="V18" s="122"/>
    </row>
    <row r="19" spans="2:22" ht="58.2" customHeight="1" x14ac:dyDescent="0.3">
      <c r="B19" s="78">
        <v>2</v>
      </c>
      <c r="C19" s="7"/>
      <c r="D19" s="69"/>
      <c r="E19" s="83"/>
      <c r="F19" s="45"/>
      <c r="G19" s="42"/>
      <c r="H19" s="42"/>
      <c r="I19" s="42"/>
      <c r="J19" s="42"/>
      <c r="K19" s="42"/>
      <c r="L19" s="91">
        <f t="shared" ref="L19:L47" si="1">+(F19*359+G19*399+H19*269+I19*299+J19*549+K19*599)</f>
        <v>0</v>
      </c>
      <c r="M19" s="45"/>
      <c r="N19" s="43"/>
      <c r="O19" s="46"/>
      <c r="P19" s="55"/>
      <c r="Q19" s="34"/>
      <c r="R19" s="1"/>
      <c r="S19" s="94">
        <f t="shared" si="0"/>
        <v>0</v>
      </c>
      <c r="T19" s="1"/>
      <c r="U19" s="1"/>
      <c r="V19" s="2"/>
    </row>
    <row r="20" spans="2:22" ht="45" customHeight="1" x14ac:dyDescent="0.3">
      <c r="B20" s="78">
        <v>3</v>
      </c>
      <c r="C20" s="7"/>
      <c r="D20" s="69"/>
      <c r="E20" s="83"/>
      <c r="F20" s="34"/>
      <c r="G20" s="29"/>
      <c r="H20" s="29"/>
      <c r="I20" s="29"/>
      <c r="J20" s="29"/>
      <c r="K20" s="29"/>
      <c r="L20" s="91">
        <f t="shared" si="1"/>
        <v>0</v>
      </c>
      <c r="M20" s="34"/>
      <c r="N20" s="1"/>
      <c r="O20" s="30"/>
      <c r="P20" s="2"/>
      <c r="Q20" s="34"/>
      <c r="R20" s="1"/>
      <c r="S20" s="94">
        <f t="shared" si="0"/>
        <v>0</v>
      </c>
      <c r="T20" s="1"/>
      <c r="U20" s="1"/>
      <c r="V20" s="2"/>
    </row>
    <row r="21" spans="2:22" ht="45" customHeight="1" x14ac:dyDescent="0.3">
      <c r="B21" s="78">
        <v>4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si="1"/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5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6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7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8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9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9">
        <v>10</v>
      </c>
      <c r="C27" s="11"/>
      <c r="D27" s="70"/>
      <c r="E27" s="84"/>
      <c r="F27" s="35"/>
      <c r="G27" s="29"/>
      <c r="H27" s="29"/>
      <c r="I27" s="29"/>
      <c r="J27" s="29"/>
      <c r="K27" s="29"/>
      <c r="L27" s="91">
        <f t="shared" si="1"/>
        <v>0</v>
      </c>
      <c r="M27" s="35"/>
      <c r="N27" s="12"/>
      <c r="O27" s="31"/>
      <c r="P27" s="13"/>
      <c r="Q27" s="35"/>
      <c r="R27" s="12"/>
      <c r="S27" s="94">
        <f t="shared" si="0"/>
        <v>0</v>
      </c>
      <c r="T27" s="12"/>
      <c r="U27" s="12"/>
      <c r="V27" s="13"/>
    </row>
    <row r="28" spans="2:22" ht="45" customHeight="1" x14ac:dyDescent="0.3">
      <c r="B28" s="79">
        <v>11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12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13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14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15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16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17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18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19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20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21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22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23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24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25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26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27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28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29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30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30" customHeight="1" thickBot="1" x14ac:dyDescent="0.35">
      <c r="B48" s="80"/>
      <c r="C48" s="8"/>
      <c r="D48" s="71"/>
      <c r="E48" s="85"/>
      <c r="F48" s="36"/>
      <c r="G48" s="32"/>
      <c r="H48" s="32"/>
      <c r="I48" s="32"/>
      <c r="J48" s="32"/>
      <c r="K48" s="32"/>
      <c r="L48" s="92"/>
      <c r="M48" s="36"/>
      <c r="N48" s="5"/>
      <c r="O48" s="32"/>
      <c r="P48" s="6"/>
      <c r="Q48" s="36"/>
      <c r="R48" s="5"/>
      <c r="S48" s="97"/>
      <c r="T48" s="5"/>
      <c r="U48" s="5"/>
      <c r="V48" s="6"/>
    </row>
    <row r="49" spans="2:22" s="54" customFormat="1" ht="48.6" customHeight="1" thickTop="1" thickBot="1" x14ac:dyDescent="0.35">
      <c r="B49" s="81" t="s">
        <v>2</v>
      </c>
      <c r="C49" s="86"/>
      <c r="D49" s="87"/>
      <c r="E49" s="88"/>
      <c r="F49" s="50">
        <f>SUM(F18:F48)</f>
        <v>1</v>
      </c>
      <c r="G49" s="52"/>
      <c r="H49" s="52"/>
      <c r="I49" s="52"/>
      <c r="J49" s="52"/>
      <c r="K49" s="52"/>
      <c r="L49" s="93">
        <f>SUM(L18:L48)</f>
        <v>3046</v>
      </c>
      <c r="M49" s="50"/>
      <c r="N49" s="51"/>
      <c r="O49" s="52"/>
      <c r="P49" s="53"/>
      <c r="Q49" s="50"/>
      <c r="R49" s="51"/>
      <c r="S49" s="96">
        <f>SUM(S18:S48)</f>
        <v>3236</v>
      </c>
      <c r="T49" s="51"/>
      <c r="U49" s="51"/>
      <c r="V49" s="53"/>
    </row>
    <row r="50" spans="2:22" ht="30.6" x14ac:dyDescent="0.3">
      <c r="B50" s="190" t="s">
        <v>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2"/>
    </row>
    <row r="51" spans="2:22" ht="34.200000000000003" thickBot="1" x14ac:dyDescent="0.35">
      <c r="B51" s="340" t="s">
        <v>6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2"/>
    </row>
    <row r="52" spans="2:22" ht="205.2" customHeight="1" thickBot="1" x14ac:dyDescent="0.35">
      <c r="B52" s="343" t="s">
        <v>79</v>
      </c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5"/>
    </row>
    <row r="53" spans="2:22" ht="64.2" customHeight="1" thickBot="1" x14ac:dyDescent="0.35">
      <c r="B53" s="199" t="s">
        <v>31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1"/>
    </row>
  </sheetData>
  <mergeCells count="44">
    <mergeCell ref="B51:V51"/>
    <mergeCell ref="B52:V52"/>
    <mergeCell ref="B53:V53"/>
    <mergeCell ref="C16:C17"/>
    <mergeCell ref="D16:D17"/>
    <mergeCell ref="E16:E17"/>
    <mergeCell ref="M16:M17"/>
    <mergeCell ref="N16:N17"/>
    <mergeCell ref="Q16:Q17"/>
    <mergeCell ref="R16:R17"/>
    <mergeCell ref="S16:S17"/>
    <mergeCell ref="T16:T17"/>
    <mergeCell ref="U16:U17"/>
    <mergeCell ref="B50:V50"/>
    <mergeCell ref="B11:V11"/>
    <mergeCell ref="B12:C12"/>
    <mergeCell ref="D12:E12"/>
    <mergeCell ref="M12:O12"/>
    <mergeCell ref="B13:B17"/>
    <mergeCell ref="C13:E15"/>
    <mergeCell ref="F13:L14"/>
    <mergeCell ref="M13:P15"/>
    <mergeCell ref="Q13:U13"/>
    <mergeCell ref="V13:V17"/>
    <mergeCell ref="Q14:R15"/>
    <mergeCell ref="S14:U15"/>
    <mergeCell ref="F15:G15"/>
    <mergeCell ref="H15:I15"/>
    <mergeCell ref="J15:K15"/>
    <mergeCell ref="L15:L17"/>
    <mergeCell ref="B9:V9"/>
    <mergeCell ref="B10:D10"/>
    <mergeCell ref="E10:G10"/>
    <mergeCell ref="H10:I10"/>
    <mergeCell ref="J10:M10"/>
    <mergeCell ref="O10:P10"/>
    <mergeCell ref="Q10:R10"/>
    <mergeCell ref="S10:V10"/>
    <mergeCell ref="B8:V8"/>
    <mergeCell ref="B2:V3"/>
    <mergeCell ref="B4:V4"/>
    <mergeCell ref="B5:V5"/>
    <mergeCell ref="B6:V6"/>
    <mergeCell ref="B7:V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DB57-4807-41B8-90D0-16602C24D823}">
  <sheetPr>
    <pageSetUpPr fitToPage="1"/>
  </sheetPr>
  <dimension ref="B1:V53"/>
  <sheetViews>
    <sheetView topLeftCell="A7" zoomScale="40" zoomScaleNormal="40" workbookViewId="0">
      <selection activeCell="AB47" sqref="AB46:AB47"/>
    </sheetView>
  </sheetViews>
  <sheetFormatPr defaultRowHeight="28.2" x14ac:dyDescent="0.3"/>
  <cols>
    <col min="1" max="1" width="1.6640625" customWidth="1"/>
    <col min="2" max="2" width="9.44140625" style="10" customWidth="1"/>
    <col min="3" max="3" width="10.6640625" style="10" customWidth="1"/>
    <col min="4" max="4" width="14.88671875" style="10" customWidth="1"/>
    <col min="5" max="5" width="19.33203125" style="10" customWidth="1"/>
    <col min="6" max="7" width="16.5546875" customWidth="1"/>
    <col min="8" max="8" width="17" customWidth="1"/>
    <col min="9" max="9" width="18" customWidth="1"/>
    <col min="10" max="10" width="18.33203125" customWidth="1"/>
    <col min="11" max="11" width="16.5546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3.21875" customWidth="1"/>
    <col min="20" max="20" width="11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278" t="s">
        <v>62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2:22" ht="52.8" customHeight="1" x14ac:dyDescent="0.3">
      <c r="B5" s="281" t="s">
        <v>63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64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65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66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73.8" customHeight="1" thickBot="1" x14ac:dyDescent="0.35">
      <c r="B10" s="293" t="s">
        <v>1</v>
      </c>
      <c r="C10" s="294"/>
      <c r="D10" s="295"/>
      <c r="E10" s="301" t="s">
        <v>69</v>
      </c>
      <c r="F10" s="294"/>
      <c r="G10" s="295"/>
      <c r="H10" s="296" t="s">
        <v>85</v>
      </c>
      <c r="I10" s="297"/>
      <c r="J10" s="298" t="s">
        <v>70</v>
      </c>
      <c r="K10" s="299"/>
      <c r="L10" s="299"/>
      <c r="M10" s="300"/>
      <c r="N10" s="73" t="s">
        <v>86</v>
      </c>
      <c r="O10" s="293" t="s">
        <v>68</v>
      </c>
      <c r="P10" s="295"/>
      <c r="Q10" s="301" t="s">
        <v>53</v>
      </c>
      <c r="R10" s="295"/>
      <c r="S10" s="302" t="s">
        <v>67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448" t="s">
        <v>84</v>
      </c>
      <c r="D13" s="449"/>
      <c r="E13" s="450"/>
      <c r="F13" s="375" t="s">
        <v>80</v>
      </c>
      <c r="G13" s="362"/>
      <c r="H13" s="362"/>
      <c r="I13" s="362"/>
      <c r="J13" s="362"/>
      <c r="K13" s="362"/>
      <c r="L13" s="363"/>
      <c r="M13" s="375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16.8" customHeight="1" x14ac:dyDescent="0.3">
      <c r="B14" s="349"/>
      <c r="C14" s="451"/>
      <c r="D14" s="452"/>
      <c r="E14" s="453"/>
      <c r="F14" s="367"/>
      <c r="G14" s="326"/>
      <c r="H14" s="326"/>
      <c r="I14" s="326"/>
      <c r="J14" s="326"/>
      <c r="K14" s="326"/>
      <c r="L14" s="368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35"/>
      <c r="D15" s="454"/>
      <c r="E15" s="455"/>
      <c r="F15" s="337" t="s">
        <v>74</v>
      </c>
      <c r="G15" s="260"/>
      <c r="H15" s="318" t="s">
        <v>94</v>
      </c>
      <c r="I15" s="260"/>
      <c r="J15" s="318" t="s">
        <v>75</v>
      </c>
      <c r="K15" s="26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89" t="s">
        <v>71</v>
      </c>
      <c r="G16" s="62" t="s">
        <v>72</v>
      </c>
      <c r="H16" s="60" t="s">
        <v>71</v>
      </c>
      <c r="I16" s="62" t="s">
        <v>72</v>
      </c>
      <c r="J16" s="60" t="s">
        <v>71</v>
      </c>
      <c r="K16" s="64" t="s">
        <v>73</v>
      </c>
      <c r="L16" s="320"/>
      <c r="M16" s="338" t="s">
        <v>88</v>
      </c>
      <c r="N16" s="316" t="s">
        <v>89</v>
      </c>
      <c r="O16" s="75" t="s">
        <v>93</v>
      </c>
      <c r="P16" s="76" t="s">
        <v>92</v>
      </c>
      <c r="Q16" s="456" t="s">
        <v>19</v>
      </c>
      <c r="R16" s="458" t="s">
        <v>20</v>
      </c>
      <c r="S16" s="314" t="s">
        <v>91</v>
      </c>
      <c r="T16" s="316" t="s">
        <v>23</v>
      </c>
      <c r="U16" s="316" t="s">
        <v>7</v>
      </c>
      <c r="V16" s="236"/>
    </row>
    <row r="17" spans="2:22" s="14" customFormat="1" ht="48.6" customHeight="1" thickBot="1" x14ac:dyDescent="0.35">
      <c r="B17" s="350"/>
      <c r="C17" s="339"/>
      <c r="D17" s="317"/>
      <c r="E17" s="237"/>
      <c r="F17" s="95" t="s">
        <v>95</v>
      </c>
      <c r="G17" s="63" t="s">
        <v>81</v>
      </c>
      <c r="H17" s="63" t="s">
        <v>96</v>
      </c>
      <c r="I17" s="63" t="s">
        <v>82</v>
      </c>
      <c r="J17" s="63" t="s">
        <v>97</v>
      </c>
      <c r="K17" s="63" t="s">
        <v>83</v>
      </c>
      <c r="L17" s="321"/>
      <c r="M17" s="339"/>
      <c r="N17" s="317"/>
      <c r="O17" s="65" t="s">
        <v>76</v>
      </c>
      <c r="P17" s="66" t="s">
        <v>77</v>
      </c>
      <c r="Q17" s="457"/>
      <c r="R17" s="459"/>
      <c r="S17" s="315"/>
      <c r="T17" s="317"/>
      <c r="U17" s="317"/>
      <c r="V17" s="237"/>
    </row>
    <row r="18" spans="2:22" ht="45" customHeight="1" thickTop="1" x14ac:dyDescent="0.3">
      <c r="B18" s="77">
        <v>1</v>
      </c>
      <c r="C18" s="9"/>
      <c r="D18" s="68"/>
      <c r="E18" s="82"/>
      <c r="F18" s="90">
        <v>1</v>
      </c>
      <c r="G18" s="61"/>
      <c r="H18" s="61"/>
      <c r="I18" s="61"/>
      <c r="J18" s="61"/>
      <c r="K18" s="61"/>
      <c r="L18" s="91">
        <f>+(F18*359+G18*399+H18*269+I18*299+J18*549+K18*599)*6</f>
        <v>2154</v>
      </c>
      <c r="M18" s="45"/>
      <c r="N18" s="43"/>
      <c r="O18" s="46"/>
      <c r="P18" s="55"/>
      <c r="Q18" s="34"/>
      <c r="R18" s="1"/>
      <c r="S18" s="94">
        <f t="shared" ref="S18:S47" si="0">+(L18+Q18+R18)</f>
        <v>2154</v>
      </c>
      <c r="T18" s="1"/>
      <c r="U18" s="3"/>
      <c r="V18" s="4"/>
    </row>
    <row r="19" spans="2:22" ht="58.2" customHeight="1" x14ac:dyDescent="0.3">
      <c r="B19" s="78">
        <v>2</v>
      </c>
      <c r="C19" s="7"/>
      <c r="D19" s="69"/>
      <c r="E19" s="83"/>
      <c r="F19" s="45"/>
      <c r="G19" s="42"/>
      <c r="H19" s="42"/>
      <c r="I19" s="42"/>
      <c r="J19" s="42"/>
      <c r="K19" s="42"/>
      <c r="L19" s="91">
        <f t="shared" ref="L19:L47" si="1">+(F19*359+G19*399+H19*269+I19*299+J19*549+K19*599)</f>
        <v>0</v>
      </c>
      <c r="M19" s="45"/>
      <c r="N19" s="43"/>
      <c r="O19" s="46"/>
      <c r="P19" s="55"/>
      <c r="Q19" s="34"/>
      <c r="R19" s="1"/>
      <c r="S19" s="94">
        <f t="shared" si="0"/>
        <v>0</v>
      </c>
      <c r="T19" s="1"/>
      <c r="U19" s="1"/>
      <c r="V19" s="2"/>
    </row>
    <row r="20" spans="2:22" ht="45" customHeight="1" x14ac:dyDescent="0.3">
      <c r="B20" s="78">
        <v>3</v>
      </c>
      <c r="C20" s="7"/>
      <c r="D20" s="69"/>
      <c r="E20" s="83"/>
      <c r="F20" s="34"/>
      <c r="G20" s="29"/>
      <c r="H20" s="29"/>
      <c r="I20" s="29"/>
      <c r="J20" s="29"/>
      <c r="K20" s="29"/>
      <c r="L20" s="91">
        <f t="shared" si="1"/>
        <v>0</v>
      </c>
      <c r="M20" s="34"/>
      <c r="N20" s="1"/>
      <c r="O20" s="30"/>
      <c r="P20" s="2"/>
      <c r="Q20" s="34"/>
      <c r="R20" s="1"/>
      <c r="S20" s="94">
        <f t="shared" si="0"/>
        <v>0</v>
      </c>
      <c r="T20" s="1"/>
      <c r="U20" s="1"/>
      <c r="V20" s="2"/>
    </row>
    <row r="21" spans="2:22" ht="45" customHeight="1" x14ac:dyDescent="0.3">
      <c r="B21" s="78">
        <v>4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si="1"/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5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6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7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8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9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9">
        <v>10</v>
      </c>
      <c r="C27" s="11"/>
      <c r="D27" s="70"/>
      <c r="E27" s="84"/>
      <c r="F27" s="35"/>
      <c r="G27" s="29"/>
      <c r="H27" s="29"/>
      <c r="I27" s="29"/>
      <c r="J27" s="29"/>
      <c r="K27" s="29"/>
      <c r="L27" s="91">
        <f t="shared" si="1"/>
        <v>0</v>
      </c>
      <c r="M27" s="35"/>
      <c r="N27" s="12"/>
      <c r="O27" s="31"/>
      <c r="P27" s="13"/>
      <c r="Q27" s="35"/>
      <c r="R27" s="12"/>
      <c r="S27" s="94">
        <f t="shared" si="0"/>
        <v>0</v>
      </c>
      <c r="T27" s="12"/>
      <c r="U27" s="12"/>
      <c r="V27" s="13"/>
    </row>
    <row r="28" spans="2:22" ht="45" customHeight="1" x14ac:dyDescent="0.3">
      <c r="B28" s="79">
        <v>11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12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13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14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15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16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17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18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19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20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21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22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23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24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25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26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27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28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29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30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30" customHeight="1" thickBot="1" x14ac:dyDescent="0.35">
      <c r="B48" s="80"/>
      <c r="C48" s="8"/>
      <c r="D48" s="71"/>
      <c r="E48" s="85"/>
      <c r="F48" s="36"/>
      <c r="G48" s="32"/>
      <c r="H48" s="32"/>
      <c r="I48" s="32"/>
      <c r="J48" s="32"/>
      <c r="K48" s="32"/>
      <c r="L48" s="92"/>
      <c r="M48" s="36"/>
      <c r="N48" s="5"/>
      <c r="O48" s="32"/>
      <c r="P48" s="6"/>
      <c r="Q48" s="36"/>
      <c r="R48" s="5"/>
      <c r="S48" s="97"/>
      <c r="T48" s="5"/>
      <c r="U48" s="5"/>
      <c r="V48" s="6"/>
    </row>
    <row r="49" spans="2:22" s="54" customFormat="1" ht="48.6" customHeight="1" thickTop="1" thickBot="1" x14ac:dyDescent="0.35">
      <c r="B49" s="81" t="s">
        <v>2</v>
      </c>
      <c r="C49" s="86"/>
      <c r="D49" s="87"/>
      <c r="E49" s="88"/>
      <c r="F49" s="50">
        <f>SUM(F18:F48)</f>
        <v>1</v>
      </c>
      <c r="G49" s="52"/>
      <c r="H49" s="52"/>
      <c r="I49" s="52"/>
      <c r="J49" s="52"/>
      <c r="K49" s="52"/>
      <c r="L49" s="93">
        <f>SUM(L18:L48)</f>
        <v>2154</v>
      </c>
      <c r="M49" s="50"/>
      <c r="N49" s="51"/>
      <c r="O49" s="52"/>
      <c r="P49" s="53"/>
      <c r="Q49" s="50"/>
      <c r="R49" s="51"/>
      <c r="S49" s="96">
        <f>SUM(S18:S48)</f>
        <v>2154</v>
      </c>
      <c r="T49" s="51"/>
      <c r="U49" s="51"/>
      <c r="V49" s="53"/>
    </row>
    <row r="50" spans="2:22" ht="30.6" x14ac:dyDescent="0.3">
      <c r="B50" s="190" t="s">
        <v>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2"/>
    </row>
    <row r="51" spans="2:22" ht="34.200000000000003" thickBot="1" x14ac:dyDescent="0.35">
      <c r="B51" s="340" t="s">
        <v>6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2"/>
    </row>
    <row r="52" spans="2:22" ht="205.2" customHeight="1" thickBot="1" x14ac:dyDescent="0.35">
      <c r="B52" s="343" t="s">
        <v>79</v>
      </c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5"/>
    </row>
    <row r="53" spans="2:22" ht="64.2" customHeight="1" thickBot="1" x14ac:dyDescent="0.35">
      <c r="B53" s="199" t="s">
        <v>31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1"/>
    </row>
  </sheetData>
  <mergeCells count="44">
    <mergeCell ref="B9:V9"/>
    <mergeCell ref="O10:P10"/>
    <mergeCell ref="Q10:R10"/>
    <mergeCell ref="B2:V3"/>
    <mergeCell ref="B4:V4"/>
    <mergeCell ref="B5:V5"/>
    <mergeCell ref="B6:V6"/>
    <mergeCell ref="B7:V7"/>
    <mergeCell ref="B8:V8"/>
    <mergeCell ref="S10:V10"/>
    <mergeCell ref="B10:D10"/>
    <mergeCell ref="E10:G10"/>
    <mergeCell ref="H10:I10"/>
    <mergeCell ref="J10:M10"/>
    <mergeCell ref="B11:V11"/>
    <mergeCell ref="B13:B17"/>
    <mergeCell ref="F13:L14"/>
    <mergeCell ref="Q13:U13"/>
    <mergeCell ref="V13:V17"/>
    <mergeCell ref="H15:I15"/>
    <mergeCell ref="B12:C12"/>
    <mergeCell ref="D12:E12"/>
    <mergeCell ref="M12:O12"/>
    <mergeCell ref="S16:S17"/>
    <mergeCell ref="J15:K15"/>
    <mergeCell ref="L15:L17"/>
    <mergeCell ref="M16:M17"/>
    <mergeCell ref="N16:N17"/>
    <mergeCell ref="B50:V50"/>
    <mergeCell ref="B51:V51"/>
    <mergeCell ref="B52:V52"/>
    <mergeCell ref="B53:V53"/>
    <mergeCell ref="M13:P15"/>
    <mergeCell ref="Q14:R15"/>
    <mergeCell ref="S14:U15"/>
    <mergeCell ref="F15:G15"/>
    <mergeCell ref="T16:T17"/>
    <mergeCell ref="U16:U17"/>
    <mergeCell ref="C13:E15"/>
    <mergeCell ref="C16:C17"/>
    <mergeCell ref="D16:D17"/>
    <mergeCell ref="E16:E17"/>
    <mergeCell ref="Q16:Q17"/>
    <mergeCell ref="R16:R1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7E18-5C38-47B8-97F1-38CE3FF70AF7}">
  <sheetPr>
    <pageSetUpPr fitToPage="1"/>
  </sheetPr>
  <dimension ref="B1:Q52"/>
  <sheetViews>
    <sheetView topLeftCell="A4" zoomScale="55" zoomScaleNormal="55" workbookViewId="0">
      <selection activeCell="AD17" sqref="AD17"/>
    </sheetView>
  </sheetViews>
  <sheetFormatPr defaultRowHeight="16.2" x14ac:dyDescent="0.3"/>
  <cols>
    <col min="1" max="1" width="1.6640625" customWidth="1"/>
    <col min="2" max="2" width="9.44140625" style="10" customWidth="1"/>
    <col min="3" max="3" width="13.44140625" customWidth="1"/>
    <col min="4" max="4" width="11.6640625" customWidth="1"/>
    <col min="5" max="5" width="12.109375" customWidth="1"/>
    <col min="6" max="6" width="14.88671875" customWidth="1"/>
    <col min="7" max="7" width="33.21875" customWidth="1"/>
    <col min="8" max="8" width="23.33203125" customWidth="1"/>
    <col min="9" max="9" width="15.88671875" customWidth="1"/>
    <col min="10" max="10" width="16.44140625" customWidth="1"/>
    <col min="11" max="11" width="29.6640625" customWidth="1"/>
    <col min="12" max="12" width="12.6640625" customWidth="1"/>
    <col min="13" max="13" width="13.44140625" customWidth="1"/>
    <col min="14" max="15" width="11" customWidth="1"/>
  </cols>
  <sheetData>
    <row r="1" spans="2:17" ht="9" customHeight="1" thickBot="1" x14ac:dyDescent="0.35"/>
    <row r="2" spans="2:17" x14ac:dyDescent="0.3">
      <c r="B2" s="238" t="s">
        <v>42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40"/>
    </row>
    <row r="3" spans="2:17" ht="152.4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3"/>
    </row>
    <row r="4" spans="2:17" ht="50.4" customHeight="1" x14ac:dyDescent="0.3">
      <c r="B4" s="244" t="s">
        <v>59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6"/>
    </row>
    <row r="5" spans="2:17" ht="52.8" customHeight="1" x14ac:dyDescent="0.3">
      <c r="B5" s="244" t="s">
        <v>58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6"/>
    </row>
    <row r="6" spans="2:17" ht="61.2" customHeight="1" x14ac:dyDescent="0.3">
      <c r="B6" s="264" t="s">
        <v>57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6"/>
    </row>
    <row r="7" spans="2:17" ht="31.2" customHeight="1" x14ac:dyDescent="0.3">
      <c r="B7" s="413" t="s">
        <v>36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5"/>
    </row>
    <row r="8" spans="2:17" ht="31.2" customHeight="1" x14ac:dyDescent="0.3">
      <c r="B8" s="270" t="s">
        <v>60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2"/>
    </row>
    <row r="9" spans="2:17" ht="46.8" thickBot="1" x14ac:dyDescent="0.35">
      <c r="B9" s="256" t="s">
        <v>15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8"/>
    </row>
    <row r="10" spans="2:17" ht="46.8" thickBot="1" x14ac:dyDescent="0.35">
      <c r="B10" s="416" t="s">
        <v>1</v>
      </c>
      <c r="C10" s="417"/>
      <c r="D10" s="311" t="s">
        <v>37</v>
      </c>
      <c r="E10" s="312"/>
      <c r="F10" s="466"/>
      <c r="G10" s="41" t="s">
        <v>10</v>
      </c>
      <c r="H10" s="467" t="s">
        <v>38</v>
      </c>
      <c r="I10" s="468"/>
      <c r="J10" s="293" t="s">
        <v>27</v>
      </c>
      <c r="K10" s="295"/>
      <c r="L10" s="420" t="s">
        <v>34</v>
      </c>
      <c r="M10" s="469"/>
      <c r="N10" s="469"/>
      <c r="O10" s="469"/>
      <c r="P10" s="469"/>
      <c r="Q10" s="470"/>
    </row>
    <row r="11" spans="2:17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7"/>
    </row>
    <row r="12" spans="2:17" s="15" customFormat="1" ht="42.6" customHeight="1" thickBot="1" x14ac:dyDescent="0.35">
      <c r="B12" s="16" t="s">
        <v>16</v>
      </c>
      <c r="C12" s="17"/>
      <c r="D12" s="22" t="s">
        <v>14</v>
      </c>
      <c r="E12" s="23"/>
      <c r="F12" s="24" t="s">
        <v>13</v>
      </c>
      <c r="G12" s="24"/>
      <c r="H12" s="24" t="s">
        <v>12</v>
      </c>
      <c r="I12" s="24"/>
      <c r="J12" s="24" t="s">
        <v>11</v>
      </c>
      <c r="K12" s="25"/>
      <c r="L12" s="24" t="s">
        <v>17</v>
      </c>
      <c r="M12" s="20"/>
      <c r="N12" s="20"/>
      <c r="O12" s="20"/>
      <c r="P12" s="18"/>
      <c r="Q12" s="19"/>
    </row>
    <row r="13" spans="2:17" s="14" customFormat="1" ht="19.2" customHeight="1" x14ac:dyDescent="0.3">
      <c r="B13" s="431" t="s">
        <v>0</v>
      </c>
      <c r="C13" s="432" t="s">
        <v>35</v>
      </c>
      <c r="D13" s="433"/>
      <c r="E13" s="436" t="s">
        <v>3</v>
      </c>
      <c r="F13" s="433"/>
      <c r="G13" s="433"/>
      <c r="H13" s="437"/>
      <c r="I13" s="348" t="s">
        <v>30</v>
      </c>
      <c r="J13" s="440"/>
      <c r="K13" s="441"/>
      <c r="L13" s="445" t="s">
        <v>5</v>
      </c>
      <c r="M13" s="446"/>
      <c r="N13" s="446"/>
      <c r="O13" s="446"/>
      <c r="P13" s="447"/>
      <c r="Q13" s="235" t="s">
        <v>24</v>
      </c>
    </row>
    <row r="14" spans="2:17" s="14" customFormat="1" ht="16.2" customHeight="1" thickBot="1" x14ac:dyDescent="0.35">
      <c r="B14" s="338"/>
      <c r="C14" s="434"/>
      <c r="D14" s="435"/>
      <c r="E14" s="438"/>
      <c r="F14" s="435"/>
      <c r="G14" s="435"/>
      <c r="H14" s="439"/>
      <c r="I14" s="442"/>
      <c r="J14" s="443"/>
      <c r="K14" s="444"/>
      <c r="L14" s="186" t="s">
        <v>25</v>
      </c>
      <c r="M14" s="187"/>
      <c r="N14" s="188" t="s">
        <v>21</v>
      </c>
      <c r="O14" s="189"/>
      <c r="P14" s="187"/>
      <c r="Q14" s="236"/>
    </row>
    <row r="15" spans="2:17" s="14" customFormat="1" ht="32.4" customHeight="1" thickTop="1" thickBot="1" x14ac:dyDescent="0.35">
      <c r="B15" s="339"/>
      <c r="C15" s="26" t="s">
        <v>28</v>
      </c>
      <c r="D15" s="27" t="s">
        <v>18</v>
      </c>
      <c r="E15" s="33" t="s">
        <v>3</v>
      </c>
      <c r="F15" s="26" t="s">
        <v>4</v>
      </c>
      <c r="G15" s="38" t="s">
        <v>41</v>
      </c>
      <c r="H15" s="28" t="s">
        <v>32</v>
      </c>
      <c r="I15" s="33" t="s">
        <v>8</v>
      </c>
      <c r="J15" s="26" t="s">
        <v>4</v>
      </c>
      <c r="K15" s="37" t="s">
        <v>9</v>
      </c>
      <c r="L15" s="39" t="s">
        <v>19</v>
      </c>
      <c r="M15" s="40" t="s">
        <v>40</v>
      </c>
      <c r="N15" s="26" t="s">
        <v>22</v>
      </c>
      <c r="O15" s="26" t="s">
        <v>23</v>
      </c>
      <c r="P15" s="26" t="s">
        <v>7</v>
      </c>
      <c r="Q15" s="237"/>
    </row>
    <row r="16" spans="2:17" ht="45" customHeight="1" thickTop="1" x14ac:dyDescent="0.3">
      <c r="B16" s="9">
        <v>1</v>
      </c>
      <c r="C16" s="44"/>
      <c r="D16" s="42">
        <f>+(C16*239)</f>
        <v>0</v>
      </c>
      <c r="E16" s="45"/>
      <c r="F16" s="43"/>
      <c r="G16" s="46"/>
      <c r="H16" s="55"/>
      <c r="I16" s="34"/>
      <c r="J16" s="1"/>
      <c r="K16" s="2"/>
      <c r="L16" s="34"/>
      <c r="M16" s="1"/>
      <c r="N16" s="21">
        <f t="shared" ref="N16:N45" si="0">+(D16+L16+M16)</f>
        <v>0</v>
      </c>
      <c r="O16" s="1"/>
      <c r="P16" s="3"/>
      <c r="Q16" s="4"/>
    </row>
    <row r="17" spans="2:17" ht="58.2" customHeight="1" x14ac:dyDescent="0.3">
      <c r="B17" s="7">
        <v>2</v>
      </c>
      <c r="C17" s="44"/>
      <c r="D17" s="42">
        <f t="shared" ref="D17:D45" si="1">+(C17*239)</f>
        <v>0</v>
      </c>
      <c r="E17" s="45"/>
      <c r="F17" s="43"/>
      <c r="G17" s="46"/>
      <c r="H17" s="55"/>
      <c r="I17" s="34"/>
      <c r="J17" s="1"/>
      <c r="K17" s="2"/>
      <c r="L17" s="34"/>
      <c r="M17" s="1"/>
      <c r="N17" s="21">
        <f t="shared" si="0"/>
        <v>0</v>
      </c>
      <c r="O17" s="1"/>
      <c r="P17" s="1"/>
      <c r="Q17" s="2"/>
    </row>
    <row r="18" spans="2:17" ht="45" customHeight="1" x14ac:dyDescent="0.3">
      <c r="B18" s="7">
        <v>3</v>
      </c>
      <c r="C18" s="1"/>
      <c r="D18" s="42">
        <f t="shared" si="1"/>
        <v>0</v>
      </c>
      <c r="E18" s="34"/>
      <c r="F18" s="1"/>
      <c r="G18" s="30"/>
      <c r="H18" s="2"/>
      <c r="I18" s="34"/>
      <c r="J18" s="1"/>
      <c r="K18" s="2"/>
      <c r="L18" s="34"/>
      <c r="M18" s="1"/>
      <c r="N18" s="21">
        <f t="shared" si="0"/>
        <v>0</v>
      </c>
      <c r="O18" s="1"/>
      <c r="P18" s="1"/>
      <c r="Q18" s="2"/>
    </row>
    <row r="19" spans="2:17" ht="45" customHeight="1" x14ac:dyDescent="0.3">
      <c r="B19" s="7">
        <v>4</v>
      </c>
      <c r="C19" s="1"/>
      <c r="D19" s="42">
        <f t="shared" si="1"/>
        <v>0</v>
      </c>
      <c r="E19" s="34"/>
      <c r="F19" s="1"/>
      <c r="G19" s="30"/>
      <c r="H19" s="2"/>
      <c r="I19" s="34"/>
      <c r="J19" s="1"/>
      <c r="K19" s="2"/>
      <c r="L19" s="34"/>
      <c r="M19" s="1"/>
      <c r="N19" s="21">
        <f t="shared" si="0"/>
        <v>0</v>
      </c>
      <c r="O19" s="1"/>
      <c r="P19" s="1"/>
      <c r="Q19" s="2"/>
    </row>
    <row r="20" spans="2:17" ht="45" customHeight="1" x14ac:dyDescent="0.3">
      <c r="B20" s="7">
        <v>5</v>
      </c>
      <c r="C20" s="1"/>
      <c r="D20" s="42">
        <f t="shared" si="1"/>
        <v>0</v>
      </c>
      <c r="E20" s="34"/>
      <c r="F20" s="1"/>
      <c r="G20" s="30"/>
      <c r="H20" s="2"/>
      <c r="I20" s="34"/>
      <c r="J20" s="1"/>
      <c r="K20" s="2"/>
      <c r="L20" s="34"/>
      <c r="M20" s="1"/>
      <c r="N20" s="21">
        <f t="shared" si="0"/>
        <v>0</v>
      </c>
      <c r="O20" s="1"/>
      <c r="P20" s="1"/>
      <c r="Q20" s="2"/>
    </row>
    <row r="21" spans="2:17" ht="45" customHeight="1" x14ac:dyDescent="0.3">
      <c r="B21" s="7">
        <v>6</v>
      </c>
      <c r="C21" s="1"/>
      <c r="D21" s="42">
        <f t="shared" si="1"/>
        <v>0</v>
      </c>
      <c r="E21" s="34"/>
      <c r="F21" s="1"/>
      <c r="G21" s="30"/>
      <c r="H21" s="2"/>
      <c r="I21" s="34"/>
      <c r="J21" s="1"/>
      <c r="K21" s="2"/>
      <c r="L21" s="34"/>
      <c r="M21" s="1"/>
      <c r="N21" s="21">
        <f t="shared" si="0"/>
        <v>0</v>
      </c>
      <c r="O21" s="1"/>
      <c r="P21" s="1"/>
      <c r="Q21" s="2"/>
    </row>
    <row r="22" spans="2:17" ht="45" customHeight="1" x14ac:dyDescent="0.3">
      <c r="B22" s="7">
        <v>7</v>
      </c>
      <c r="C22" s="1"/>
      <c r="D22" s="42">
        <f t="shared" si="1"/>
        <v>0</v>
      </c>
      <c r="E22" s="34"/>
      <c r="F22" s="1"/>
      <c r="G22" s="30"/>
      <c r="H22" s="2"/>
      <c r="I22" s="34"/>
      <c r="J22" s="1"/>
      <c r="K22" s="2"/>
      <c r="L22" s="34"/>
      <c r="M22" s="1"/>
      <c r="N22" s="21">
        <f t="shared" si="0"/>
        <v>0</v>
      </c>
      <c r="O22" s="1"/>
      <c r="P22" s="1"/>
      <c r="Q22" s="2"/>
    </row>
    <row r="23" spans="2:17" ht="45" customHeight="1" x14ac:dyDescent="0.3">
      <c r="B23" s="7">
        <v>8</v>
      </c>
      <c r="C23" s="1"/>
      <c r="D23" s="42">
        <f t="shared" si="1"/>
        <v>0</v>
      </c>
      <c r="E23" s="34"/>
      <c r="F23" s="1"/>
      <c r="G23" s="30"/>
      <c r="H23" s="2"/>
      <c r="I23" s="34"/>
      <c r="J23" s="1"/>
      <c r="K23" s="2"/>
      <c r="L23" s="34"/>
      <c r="M23" s="1"/>
      <c r="N23" s="21">
        <f t="shared" si="0"/>
        <v>0</v>
      </c>
      <c r="O23" s="1"/>
      <c r="P23" s="1"/>
      <c r="Q23" s="2"/>
    </row>
    <row r="24" spans="2:17" ht="45" customHeight="1" x14ac:dyDescent="0.3">
      <c r="B24" s="7">
        <v>9</v>
      </c>
      <c r="C24" s="1"/>
      <c r="D24" s="42">
        <f t="shared" si="1"/>
        <v>0</v>
      </c>
      <c r="E24" s="34"/>
      <c r="F24" s="1"/>
      <c r="G24" s="30"/>
      <c r="H24" s="2"/>
      <c r="I24" s="34"/>
      <c r="J24" s="1"/>
      <c r="K24" s="2"/>
      <c r="L24" s="34"/>
      <c r="M24" s="1"/>
      <c r="N24" s="21">
        <f t="shared" si="0"/>
        <v>0</v>
      </c>
      <c r="O24" s="1"/>
      <c r="P24" s="1"/>
      <c r="Q24" s="2"/>
    </row>
    <row r="25" spans="2:17" ht="45" customHeight="1" x14ac:dyDescent="0.3">
      <c r="B25" s="11">
        <v>10</v>
      </c>
      <c r="C25" s="12"/>
      <c r="D25" s="42">
        <f t="shared" si="1"/>
        <v>0</v>
      </c>
      <c r="E25" s="35"/>
      <c r="F25" s="12"/>
      <c r="G25" s="31"/>
      <c r="H25" s="13"/>
      <c r="I25" s="35"/>
      <c r="J25" s="12"/>
      <c r="K25" s="13"/>
      <c r="L25" s="35"/>
      <c r="M25" s="12"/>
      <c r="N25" s="21">
        <f t="shared" si="0"/>
        <v>0</v>
      </c>
      <c r="O25" s="12"/>
      <c r="P25" s="12"/>
      <c r="Q25" s="13"/>
    </row>
    <row r="26" spans="2:17" ht="45" customHeight="1" x14ac:dyDescent="0.3">
      <c r="B26" s="11">
        <v>11</v>
      </c>
      <c r="C26" s="12"/>
      <c r="D26" s="42">
        <f t="shared" si="1"/>
        <v>0</v>
      </c>
      <c r="E26" s="35"/>
      <c r="F26" s="12"/>
      <c r="G26" s="31"/>
      <c r="H26" s="13"/>
      <c r="I26" s="35"/>
      <c r="J26" s="12"/>
      <c r="K26" s="13"/>
      <c r="L26" s="35"/>
      <c r="M26" s="12"/>
      <c r="N26" s="21">
        <f t="shared" si="0"/>
        <v>0</v>
      </c>
      <c r="O26" s="12"/>
      <c r="P26" s="12"/>
      <c r="Q26" s="13"/>
    </row>
    <row r="27" spans="2:17" ht="45" customHeight="1" x14ac:dyDescent="0.3">
      <c r="B27" s="11">
        <v>12</v>
      </c>
      <c r="C27" s="12"/>
      <c r="D27" s="42">
        <f t="shared" si="1"/>
        <v>0</v>
      </c>
      <c r="E27" s="35"/>
      <c r="F27" s="12"/>
      <c r="G27" s="31"/>
      <c r="H27" s="13"/>
      <c r="I27" s="35"/>
      <c r="J27" s="12"/>
      <c r="K27" s="13"/>
      <c r="L27" s="35"/>
      <c r="M27" s="12"/>
      <c r="N27" s="21">
        <f t="shared" si="0"/>
        <v>0</v>
      </c>
      <c r="O27" s="12"/>
      <c r="P27" s="12"/>
      <c r="Q27" s="13"/>
    </row>
    <row r="28" spans="2:17" ht="45" customHeight="1" x14ac:dyDescent="0.3">
      <c r="B28" s="11">
        <v>13</v>
      </c>
      <c r="C28" s="12"/>
      <c r="D28" s="42">
        <f t="shared" si="1"/>
        <v>0</v>
      </c>
      <c r="E28" s="35"/>
      <c r="F28" s="12"/>
      <c r="G28" s="31"/>
      <c r="H28" s="13"/>
      <c r="I28" s="35"/>
      <c r="J28" s="12"/>
      <c r="K28" s="13"/>
      <c r="L28" s="35"/>
      <c r="M28" s="12"/>
      <c r="N28" s="21">
        <f t="shared" si="0"/>
        <v>0</v>
      </c>
      <c r="O28" s="12"/>
      <c r="P28" s="12"/>
      <c r="Q28" s="13"/>
    </row>
    <row r="29" spans="2:17" ht="45" customHeight="1" x14ac:dyDescent="0.3">
      <c r="B29" s="11">
        <v>14</v>
      </c>
      <c r="C29" s="12"/>
      <c r="D29" s="42">
        <f t="shared" si="1"/>
        <v>0</v>
      </c>
      <c r="E29" s="35"/>
      <c r="F29" s="12"/>
      <c r="G29" s="31"/>
      <c r="H29" s="13"/>
      <c r="I29" s="35"/>
      <c r="J29" s="12"/>
      <c r="K29" s="13"/>
      <c r="L29" s="35"/>
      <c r="M29" s="12"/>
      <c r="N29" s="21">
        <f t="shared" si="0"/>
        <v>0</v>
      </c>
      <c r="O29" s="12"/>
      <c r="P29" s="12"/>
      <c r="Q29" s="13"/>
    </row>
    <row r="30" spans="2:17" ht="45" customHeight="1" x14ac:dyDescent="0.3">
      <c r="B30" s="11">
        <v>15</v>
      </c>
      <c r="C30" s="12"/>
      <c r="D30" s="42">
        <f t="shared" si="1"/>
        <v>0</v>
      </c>
      <c r="E30" s="35"/>
      <c r="F30" s="12"/>
      <c r="G30" s="31"/>
      <c r="H30" s="13"/>
      <c r="I30" s="35"/>
      <c r="J30" s="12"/>
      <c r="K30" s="13"/>
      <c r="L30" s="35"/>
      <c r="M30" s="12"/>
      <c r="N30" s="21">
        <f t="shared" si="0"/>
        <v>0</v>
      </c>
      <c r="O30" s="12"/>
      <c r="P30" s="12"/>
      <c r="Q30" s="13"/>
    </row>
    <row r="31" spans="2:17" ht="45" customHeight="1" x14ac:dyDescent="0.3">
      <c r="B31" s="11">
        <v>16</v>
      </c>
      <c r="C31" s="12"/>
      <c r="D31" s="42">
        <f t="shared" si="1"/>
        <v>0</v>
      </c>
      <c r="E31" s="35"/>
      <c r="F31" s="12"/>
      <c r="G31" s="31"/>
      <c r="H31" s="13"/>
      <c r="I31" s="35"/>
      <c r="J31" s="12"/>
      <c r="K31" s="13"/>
      <c r="L31" s="35"/>
      <c r="M31" s="12"/>
      <c r="N31" s="21">
        <f t="shared" si="0"/>
        <v>0</v>
      </c>
      <c r="O31" s="12"/>
      <c r="P31" s="12"/>
      <c r="Q31" s="13"/>
    </row>
    <row r="32" spans="2:17" ht="45" customHeight="1" x14ac:dyDescent="0.3">
      <c r="B32" s="11">
        <v>17</v>
      </c>
      <c r="C32" s="12"/>
      <c r="D32" s="42">
        <f t="shared" si="1"/>
        <v>0</v>
      </c>
      <c r="E32" s="35"/>
      <c r="F32" s="12"/>
      <c r="G32" s="31"/>
      <c r="H32" s="13"/>
      <c r="I32" s="35"/>
      <c r="J32" s="12"/>
      <c r="K32" s="13"/>
      <c r="L32" s="35"/>
      <c r="M32" s="12"/>
      <c r="N32" s="21">
        <f t="shared" si="0"/>
        <v>0</v>
      </c>
      <c r="O32" s="12"/>
      <c r="P32" s="12"/>
      <c r="Q32" s="13"/>
    </row>
    <row r="33" spans="2:17" ht="45" customHeight="1" x14ac:dyDescent="0.3">
      <c r="B33" s="11">
        <v>18</v>
      </c>
      <c r="C33" s="12"/>
      <c r="D33" s="42">
        <f t="shared" si="1"/>
        <v>0</v>
      </c>
      <c r="E33" s="35"/>
      <c r="F33" s="12"/>
      <c r="G33" s="31"/>
      <c r="H33" s="13"/>
      <c r="I33" s="35"/>
      <c r="J33" s="12"/>
      <c r="K33" s="13"/>
      <c r="L33" s="35"/>
      <c r="M33" s="12"/>
      <c r="N33" s="21">
        <f t="shared" si="0"/>
        <v>0</v>
      </c>
      <c r="O33" s="12"/>
      <c r="P33" s="12"/>
      <c r="Q33" s="13"/>
    </row>
    <row r="34" spans="2:17" ht="45" customHeight="1" x14ac:dyDescent="0.3">
      <c r="B34" s="11">
        <v>19</v>
      </c>
      <c r="C34" s="12"/>
      <c r="D34" s="42">
        <f t="shared" si="1"/>
        <v>0</v>
      </c>
      <c r="E34" s="35"/>
      <c r="F34" s="12"/>
      <c r="G34" s="31"/>
      <c r="H34" s="13"/>
      <c r="I34" s="35"/>
      <c r="J34" s="12"/>
      <c r="K34" s="13"/>
      <c r="L34" s="35"/>
      <c r="M34" s="12"/>
      <c r="N34" s="21">
        <f t="shared" si="0"/>
        <v>0</v>
      </c>
      <c r="O34" s="12"/>
      <c r="P34" s="12"/>
      <c r="Q34" s="13"/>
    </row>
    <row r="35" spans="2:17" ht="45" customHeight="1" x14ac:dyDescent="0.3">
      <c r="B35" s="11">
        <v>20</v>
      </c>
      <c r="C35" s="12"/>
      <c r="D35" s="42">
        <f t="shared" si="1"/>
        <v>0</v>
      </c>
      <c r="E35" s="35"/>
      <c r="F35" s="12"/>
      <c r="G35" s="31"/>
      <c r="H35" s="13"/>
      <c r="I35" s="35"/>
      <c r="J35" s="12"/>
      <c r="K35" s="13"/>
      <c r="L35" s="35"/>
      <c r="M35" s="12"/>
      <c r="N35" s="21">
        <f t="shared" si="0"/>
        <v>0</v>
      </c>
      <c r="O35" s="12"/>
      <c r="P35" s="12"/>
      <c r="Q35" s="13"/>
    </row>
    <row r="36" spans="2:17" ht="45" customHeight="1" x14ac:dyDescent="0.3">
      <c r="B36" s="11">
        <v>21</v>
      </c>
      <c r="C36" s="12"/>
      <c r="D36" s="42">
        <f t="shared" si="1"/>
        <v>0</v>
      </c>
      <c r="E36" s="35"/>
      <c r="F36" s="12"/>
      <c r="G36" s="31"/>
      <c r="H36" s="13"/>
      <c r="I36" s="35"/>
      <c r="J36" s="12"/>
      <c r="K36" s="13"/>
      <c r="L36" s="35"/>
      <c r="M36" s="12"/>
      <c r="N36" s="21">
        <f t="shared" si="0"/>
        <v>0</v>
      </c>
      <c r="O36" s="12"/>
      <c r="P36" s="12"/>
      <c r="Q36" s="13"/>
    </row>
    <row r="37" spans="2:17" ht="45" customHeight="1" x14ac:dyDescent="0.3">
      <c r="B37" s="11">
        <v>22</v>
      </c>
      <c r="C37" s="12"/>
      <c r="D37" s="42">
        <f t="shared" si="1"/>
        <v>0</v>
      </c>
      <c r="E37" s="35"/>
      <c r="F37" s="12"/>
      <c r="G37" s="31"/>
      <c r="H37" s="13"/>
      <c r="I37" s="35"/>
      <c r="J37" s="12"/>
      <c r="K37" s="13"/>
      <c r="L37" s="35"/>
      <c r="M37" s="12"/>
      <c r="N37" s="21">
        <f t="shared" si="0"/>
        <v>0</v>
      </c>
      <c r="O37" s="12"/>
      <c r="P37" s="12"/>
      <c r="Q37" s="13"/>
    </row>
    <row r="38" spans="2:17" ht="45" customHeight="1" x14ac:dyDescent="0.3">
      <c r="B38" s="11">
        <v>23</v>
      </c>
      <c r="C38" s="12"/>
      <c r="D38" s="42">
        <f t="shared" si="1"/>
        <v>0</v>
      </c>
      <c r="E38" s="35"/>
      <c r="F38" s="12"/>
      <c r="G38" s="31"/>
      <c r="H38" s="13"/>
      <c r="I38" s="35"/>
      <c r="J38" s="12"/>
      <c r="K38" s="13"/>
      <c r="L38" s="35"/>
      <c r="M38" s="12"/>
      <c r="N38" s="21">
        <f t="shared" si="0"/>
        <v>0</v>
      </c>
      <c r="O38" s="12"/>
      <c r="P38" s="12"/>
      <c r="Q38" s="13"/>
    </row>
    <row r="39" spans="2:17" ht="45" customHeight="1" x14ac:dyDescent="0.3">
      <c r="B39" s="11">
        <v>24</v>
      </c>
      <c r="C39" s="12"/>
      <c r="D39" s="42">
        <f t="shared" si="1"/>
        <v>0</v>
      </c>
      <c r="E39" s="35"/>
      <c r="F39" s="12"/>
      <c r="G39" s="31"/>
      <c r="H39" s="13"/>
      <c r="I39" s="35"/>
      <c r="J39" s="12"/>
      <c r="K39" s="13"/>
      <c r="L39" s="35"/>
      <c r="M39" s="12"/>
      <c r="N39" s="21">
        <f t="shared" si="0"/>
        <v>0</v>
      </c>
      <c r="O39" s="12"/>
      <c r="P39" s="12"/>
      <c r="Q39" s="13"/>
    </row>
    <row r="40" spans="2:17" ht="45" customHeight="1" x14ac:dyDescent="0.3">
      <c r="B40" s="11">
        <v>25</v>
      </c>
      <c r="C40" s="12"/>
      <c r="D40" s="42">
        <f t="shared" si="1"/>
        <v>0</v>
      </c>
      <c r="E40" s="35"/>
      <c r="F40" s="12"/>
      <c r="G40" s="31"/>
      <c r="H40" s="13"/>
      <c r="I40" s="35"/>
      <c r="J40" s="12"/>
      <c r="K40" s="13"/>
      <c r="L40" s="35"/>
      <c r="M40" s="12"/>
      <c r="N40" s="21">
        <f t="shared" si="0"/>
        <v>0</v>
      </c>
      <c r="O40" s="12"/>
      <c r="P40" s="12"/>
      <c r="Q40" s="13"/>
    </row>
    <row r="41" spans="2:17" ht="45" customHeight="1" x14ac:dyDescent="0.3">
      <c r="B41" s="11">
        <v>26</v>
      </c>
      <c r="C41" s="12"/>
      <c r="D41" s="42">
        <f t="shared" si="1"/>
        <v>0</v>
      </c>
      <c r="E41" s="35"/>
      <c r="F41" s="12"/>
      <c r="G41" s="31"/>
      <c r="H41" s="13"/>
      <c r="I41" s="35"/>
      <c r="J41" s="12"/>
      <c r="K41" s="13"/>
      <c r="L41" s="35"/>
      <c r="M41" s="12"/>
      <c r="N41" s="21">
        <f t="shared" si="0"/>
        <v>0</v>
      </c>
      <c r="O41" s="12"/>
      <c r="P41" s="12"/>
      <c r="Q41" s="13"/>
    </row>
    <row r="42" spans="2:17" ht="45" customHeight="1" x14ac:dyDescent="0.3">
      <c r="B42" s="11">
        <v>27</v>
      </c>
      <c r="C42" s="12"/>
      <c r="D42" s="42">
        <f t="shared" si="1"/>
        <v>0</v>
      </c>
      <c r="E42" s="35"/>
      <c r="F42" s="12"/>
      <c r="G42" s="31"/>
      <c r="H42" s="13"/>
      <c r="I42" s="35"/>
      <c r="J42" s="12"/>
      <c r="K42" s="13"/>
      <c r="L42" s="35"/>
      <c r="M42" s="12"/>
      <c r="N42" s="21">
        <f t="shared" si="0"/>
        <v>0</v>
      </c>
      <c r="O42" s="12"/>
      <c r="P42" s="12"/>
      <c r="Q42" s="13"/>
    </row>
    <row r="43" spans="2:17" ht="45" customHeight="1" x14ac:dyDescent="0.3">
      <c r="B43" s="11">
        <v>28</v>
      </c>
      <c r="C43" s="12"/>
      <c r="D43" s="42">
        <f t="shared" si="1"/>
        <v>0</v>
      </c>
      <c r="E43" s="35"/>
      <c r="F43" s="12"/>
      <c r="G43" s="31"/>
      <c r="H43" s="13"/>
      <c r="I43" s="35"/>
      <c r="J43" s="12"/>
      <c r="K43" s="13"/>
      <c r="L43" s="35"/>
      <c r="M43" s="12"/>
      <c r="N43" s="21">
        <f t="shared" si="0"/>
        <v>0</v>
      </c>
      <c r="O43" s="12"/>
      <c r="P43" s="12"/>
      <c r="Q43" s="13"/>
    </row>
    <row r="44" spans="2:17" ht="45" customHeight="1" x14ac:dyDescent="0.3">
      <c r="B44" s="11">
        <v>29</v>
      </c>
      <c r="C44" s="12"/>
      <c r="D44" s="42">
        <f t="shared" si="1"/>
        <v>0</v>
      </c>
      <c r="E44" s="35"/>
      <c r="F44" s="12"/>
      <c r="G44" s="31"/>
      <c r="H44" s="13"/>
      <c r="I44" s="35"/>
      <c r="J44" s="12"/>
      <c r="K44" s="13"/>
      <c r="L44" s="35"/>
      <c r="M44" s="12"/>
      <c r="N44" s="21">
        <f t="shared" si="0"/>
        <v>0</v>
      </c>
      <c r="O44" s="12"/>
      <c r="P44" s="12"/>
      <c r="Q44" s="13"/>
    </row>
    <row r="45" spans="2:17" ht="45" customHeight="1" x14ac:dyDescent="0.3">
      <c r="B45" s="11">
        <v>30</v>
      </c>
      <c r="C45" s="12"/>
      <c r="D45" s="42">
        <f t="shared" si="1"/>
        <v>0</v>
      </c>
      <c r="E45" s="35"/>
      <c r="F45" s="12"/>
      <c r="G45" s="31"/>
      <c r="H45" s="13"/>
      <c r="I45" s="35"/>
      <c r="J45" s="12"/>
      <c r="K45" s="13"/>
      <c r="L45" s="35"/>
      <c r="M45" s="12"/>
      <c r="N45" s="21">
        <f t="shared" si="0"/>
        <v>0</v>
      </c>
      <c r="O45" s="12"/>
      <c r="P45" s="12"/>
      <c r="Q45" s="13"/>
    </row>
    <row r="46" spans="2:17" ht="30" customHeight="1" thickBot="1" x14ac:dyDescent="0.35">
      <c r="B46" s="8"/>
      <c r="C46" s="5"/>
      <c r="D46" s="32"/>
      <c r="E46" s="36"/>
      <c r="F46" s="5"/>
      <c r="G46" s="32"/>
      <c r="H46" s="6"/>
      <c r="I46" s="36"/>
      <c r="J46" s="5"/>
      <c r="K46" s="6"/>
      <c r="L46" s="36"/>
      <c r="M46" s="5"/>
      <c r="N46" s="5"/>
      <c r="O46" s="5"/>
      <c r="P46" s="5"/>
      <c r="Q46" s="6"/>
    </row>
    <row r="47" spans="2:17" s="54" customFormat="1" ht="48.6" customHeight="1" thickTop="1" thickBot="1" x14ac:dyDescent="0.35">
      <c r="B47" s="47" t="s">
        <v>2</v>
      </c>
      <c r="C47" s="48">
        <f>SUM(C16:C46)</f>
        <v>0</v>
      </c>
      <c r="D47" s="49">
        <f>SUM(D16:D46)</f>
        <v>0</v>
      </c>
      <c r="E47" s="50"/>
      <c r="F47" s="51"/>
      <c r="G47" s="52"/>
      <c r="H47" s="53"/>
      <c r="I47" s="50"/>
      <c r="J47" s="51"/>
      <c r="K47" s="53"/>
      <c r="L47" s="50"/>
      <c r="M47" s="51"/>
      <c r="N47" s="51">
        <f>SUM(N16:N46)</f>
        <v>0</v>
      </c>
      <c r="O47" s="51"/>
      <c r="P47" s="51"/>
      <c r="Q47" s="53"/>
    </row>
    <row r="48" spans="2:17" ht="36.6" x14ac:dyDescent="0.3">
      <c r="B48" s="460" t="s">
        <v>5</v>
      </c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2"/>
    </row>
    <row r="49" spans="2:17" ht="24" thickBot="1" x14ac:dyDescent="0.35">
      <c r="B49" s="193" t="s">
        <v>6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5"/>
    </row>
    <row r="50" spans="2:17" ht="187.2" customHeight="1" thickBot="1" x14ac:dyDescent="0.35">
      <c r="B50" s="196" t="s">
        <v>26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8"/>
    </row>
    <row r="51" spans="2:17" ht="64.2" customHeight="1" thickBot="1" x14ac:dyDescent="0.35">
      <c r="B51" s="199" t="s">
        <v>61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1"/>
    </row>
    <row r="52" spans="2:17" ht="97.2" customHeight="1" thickBot="1" x14ac:dyDescent="0.35">
      <c r="B52" s="463" t="s">
        <v>39</v>
      </c>
      <c r="C52" s="464"/>
      <c r="D52" s="464"/>
      <c r="E52" s="464"/>
      <c r="F52" s="464"/>
      <c r="G52" s="464"/>
      <c r="H52" s="464"/>
      <c r="I52" s="464"/>
      <c r="J52" s="464"/>
      <c r="K52" s="464"/>
      <c r="L52" s="464"/>
      <c r="M52" s="464"/>
      <c r="N52" s="464"/>
      <c r="O52" s="464"/>
      <c r="P52" s="464"/>
      <c r="Q52" s="465"/>
    </row>
  </sheetData>
  <mergeCells count="26">
    <mergeCell ref="B8:Q8"/>
    <mergeCell ref="B2:Q3"/>
    <mergeCell ref="B4:Q4"/>
    <mergeCell ref="B5:Q5"/>
    <mergeCell ref="B6:Q6"/>
    <mergeCell ref="B7:Q7"/>
    <mergeCell ref="B9:Q9"/>
    <mergeCell ref="B10:C10"/>
    <mergeCell ref="D10:F10"/>
    <mergeCell ref="H10:I10"/>
    <mergeCell ref="J10:K10"/>
    <mergeCell ref="L10:Q10"/>
    <mergeCell ref="B11:Q11"/>
    <mergeCell ref="B13:B15"/>
    <mergeCell ref="C13:D14"/>
    <mergeCell ref="E13:H14"/>
    <mergeCell ref="I13:K14"/>
    <mergeCell ref="L13:P13"/>
    <mergeCell ref="Q13:Q15"/>
    <mergeCell ref="L14:M14"/>
    <mergeCell ref="N14:P14"/>
    <mergeCell ref="B48:Q48"/>
    <mergeCell ref="B49:Q49"/>
    <mergeCell ref="B50:Q50"/>
    <mergeCell ref="B51:Q51"/>
    <mergeCell ref="B52:Q52"/>
  </mergeCells>
  <phoneticPr fontId="1" type="noConversion"/>
  <pageMargins left="0.7" right="0.7" top="0.75" bottom="0.75" header="0.3" footer="0.3"/>
  <pageSetup paperSize="9" scale="3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BB7D-9C05-4A7E-8BBD-FB726035F9EC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8EE-273F-4D66-879C-1803AA6D5D9F}">
  <sheetPr>
    <pageSetUpPr fitToPage="1"/>
  </sheetPr>
  <dimension ref="B1:S29"/>
  <sheetViews>
    <sheetView topLeftCell="A10" zoomScale="70" zoomScaleNormal="70" workbookViewId="0">
      <selection activeCell="B2" sqref="B2:S3"/>
    </sheetView>
  </sheetViews>
  <sheetFormatPr defaultRowHeight="16.2" x14ac:dyDescent="0.3"/>
  <cols>
    <col min="1" max="1" width="1.6640625" customWidth="1"/>
    <col min="2" max="2" width="9.44140625" style="10" customWidth="1"/>
    <col min="3" max="4" width="16.5546875" customWidth="1"/>
    <col min="5" max="5" width="15.33203125" customWidth="1"/>
    <col min="6" max="6" width="18.33203125" customWidth="1"/>
    <col min="7" max="7" width="12.109375" customWidth="1"/>
    <col min="8" max="8" width="14.88671875" customWidth="1"/>
    <col min="9" max="9" width="26.109375" customWidth="1"/>
    <col min="10" max="10" width="32.6640625" customWidth="1"/>
    <col min="11" max="11" width="15.88671875" customWidth="1"/>
    <col min="12" max="12" width="16.44140625" customWidth="1"/>
    <col min="13" max="13" width="32.88671875" customWidth="1"/>
    <col min="14" max="14" width="14.44140625" customWidth="1"/>
    <col min="15" max="15" width="13.44140625" customWidth="1"/>
    <col min="16" max="16" width="14.6640625" customWidth="1"/>
    <col min="17" max="17" width="11" customWidth="1"/>
  </cols>
  <sheetData>
    <row r="1" spans="2:19" ht="9" customHeight="1" thickBot="1" x14ac:dyDescent="0.35"/>
    <row r="2" spans="2:19" x14ac:dyDescent="0.3"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</row>
    <row r="3" spans="2:19" ht="92.4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</row>
    <row r="4" spans="2:19" ht="50.4" customHeight="1" x14ac:dyDescent="0.3">
      <c r="B4" s="244" t="s">
        <v>275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</row>
    <row r="5" spans="2:19" ht="52.8" customHeight="1" x14ac:dyDescent="0.3">
      <c r="B5" s="247" t="s">
        <v>280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9"/>
    </row>
    <row r="6" spans="2:19" ht="52.8" customHeight="1" x14ac:dyDescent="0.3">
      <c r="B6" s="250" t="s">
        <v>281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2"/>
    </row>
    <row r="7" spans="2:19" ht="51" customHeight="1" x14ac:dyDescent="0.3">
      <c r="B7" s="253" t="s">
        <v>289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5"/>
    </row>
    <row r="8" spans="2:19" ht="46.8" thickBot="1" x14ac:dyDescent="0.35">
      <c r="B8" s="256" t="s">
        <v>15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2:19" s="14" customFormat="1" ht="39" customHeight="1" x14ac:dyDescent="0.3">
      <c r="B9" s="202" t="s">
        <v>216</v>
      </c>
      <c r="C9" s="203"/>
      <c r="D9" s="203"/>
      <c r="E9" s="203"/>
      <c r="F9" s="204"/>
      <c r="G9" s="202" t="s">
        <v>29</v>
      </c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4"/>
    </row>
    <row r="10" spans="2:19" s="15" customFormat="1" ht="42.6" customHeight="1" thickBot="1" x14ac:dyDescent="0.35">
      <c r="B10" s="174" t="s">
        <v>217</v>
      </c>
      <c r="C10" s="205" t="s">
        <v>218</v>
      </c>
      <c r="D10" s="206"/>
      <c r="E10" s="207"/>
      <c r="F10" s="175" t="s">
        <v>219</v>
      </c>
      <c r="G10" s="173" t="s">
        <v>214</v>
      </c>
      <c r="H10" s="24"/>
      <c r="I10" s="24" t="s">
        <v>88</v>
      </c>
      <c r="J10" s="24"/>
      <c r="K10" s="24" t="s">
        <v>89</v>
      </c>
      <c r="L10" s="208" t="s">
        <v>215</v>
      </c>
      <c r="M10" s="209"/>
      <c r="N10" s="24" t="s">
        <v>11</v>
      </c>
      <c r="O10" s="208"/>
      <c r="P10" s="210"/>
      <c r="Q10" s="210"/>
      <c r="R10" s="210"/>
      <c r="S10" s="211"/>
    </row>
    <row r="11" spans="2:19" s="14" customFormat="1" ht="55.2" customHeight="1" x14ac:dyDescent="0.3">
      <c r="B11" s="169" t="s">
        <v>212</v>
      </c>
      <c r="C11" s="98" t="s">
        <v>282</v>
      </c>
      <c r="D11" s="98" t="s">
        <v>278</v>
      </c>
      <c r="E11" s="98"/>
      <c r="F11" s="212" t="s">
        <v>285</v>
      </c>
      <c r="G11" s="215" t="s">
        <v>220</v>
      </c>
      <c r="H11" s="216"/>
      <c r="I11" s="216"/>
      <c r="J11" s="217"/>
      <c r="K11" s="224" t="s">
        <v>286</v>
      </c>
      <c r="L11" s="225"/>
      <c r="M11" s="226"/>
      <c r="N11" s="215" t="s">
        <v>222</v>
      </c>
      <c r="O11" s="216"/>
      <c r="P11" s="216"/>
      <c r="Q11" s="216"/>
      <c r="R11" s="233"/>
      <c r="S11" s="235" t="s">
        <v>24</v>
      </c>
    </row>
    <row r="12" spans="2:19" s="14" customFormat="1" ht="45.6" customHeight="1" x14ac:dyDescent="0.3">
      <c r="B12" s="170" t="s">
        <v>213</v>
      </c>
      <c r="C12" s="184" t="s">
        <v>283</v>
      </c>
      <c r="D12" s="184" t="s">
        <v>277</v>
      </c>
      <c r="E12" s="184"/>
      <c r="F12" s="213"/>
      <c r="G12" s="218"/>
      <c r="H12" s="219"/>
      <c r="I12" s="219"/>
      <c r="J12" s="220"/>
      <c r="K12" s="227"/>
      <c r="L12" s="228"/>
      <c r="M12" s="229"/>
      <c r="N12" s="221"/>
      <c r="O12" s="222"/>
      <c r="P12" s="222"/>
      <c r="Q12" s="222"/>
      <c r="R12" s="234"/>
      <c r="S12" s="236"/>
    </row>
    <row r="13" spans="2:19" s="14" customFormat="1" ht="44.4" customHeight="1" thickBot="1" x14ac:dyDescent="0.35">
      <c r="B13" s="172" t="s">
        <v>188</v>
      </c>
      <c r="C13" s="168">
        <v>1999</v>
      </c>
      <c r="D13" s="168">
        <v>699</v>
      </c>
      <c r="E13" s="168"/>
      <c r="F13" s="213"/>
      <c r="G13" s="221"/>
      <c r="H13" s="222"/>
      <c r="I13" s="222"/>
      <c r="J13" s="223"/>
      <c r="K13" s="230"/>
      <c r="L13" s="231"/>
      <c r="M13" s="232"/>
      <c r="N13" s="186" t="s">
        <v>288</v>
      </c>
      <c r="O13" s="187"/>
      <c r="P13" s="188" t="s">
        <v>21</v>
      </c>
      <c r="Q13" s="189"/>
      <c r="R13" s="187"/>
      <c r="S13" s="236"/>
    </row>
    <row r="14" spans="2:19" s="14" customFormat="1" ht="48.6" customHeight="1" thickTop="1" thickBot="1" x14ac:dyDescent="0.35">
      <c r="B14" s="171" t="s">
        <v>1</v>
      </c>
      <c r="C14" s="99" t="s">
        <v>284</v>
      </c>
      <c r="D14" s="99" t="s">
        <v>279</v>
      </c>
      <c r="E14" s="99"/>
      <c r="F14" s="214"/>
      <c r="G14" s="33" t="s">
        <v>3</v>
      </c>
      <c r="H14" s="26" t="s">
        <v>4</v>
      </c>
      <c r="I14" s="107" t="s">
        <v>100</v>
      </c>
      <c r="J14" s="106" t="s">
        <v>101</v>
      </c>
      <c r="K14" s="33" t="s">
        <v>8</v>
      </c>
      <c r="L14" s="26" t="s">
        <v>4</v>
      </c>
      <c r="M14" s="37" t="s">
        <v>9</v>
      </c>
      <c r="N14" s="39" t="s">
        <v>115</v>
      </c>
      <c r="O14" s="185" t="s">
        <v>287</v>
      </c>
      <c r="P14" s="26" t="s">
        <v>22</v>
      </c>
      <c r="Q14" s="26" t="s">
        <v>23</v>
      </c>
      <c r="R14" s="26" t="s">
        <v>7</v>
      </c>
      <c r="S14" s="237"/>
    </row>
    <row r="15" spans="2:19" ht="45" customHeight="1" thickTop="1" x14ac:dyDescent="0.3">
      <c r="B15" s="9">
        <v>1</v>
      </c>
      <c r="C15" s="101">
        <v>1</v>
      </c>
      <c r="D15" s="101">
        <v>1</v>
      </c>
      <c r="E15" s="102"/>
      <c r="F15" s="102">
        <f>+((C15*C$13+D15*D$13+E15*E$13))</f>
        <v>2698</v>
      </c>
      <c r="G15" s="45" t="s">
        <v>133</v>
      </c>
      <c r="H15" s="43" t="s">
        <v>230</v>
      </c>
      <c r="I15" s="105" t="s">
        <v>115</v>
      </c>
      <c r="J15" s="55" t="s">
        <v>231</v>
      </c>
      <c r="K15" s="34" t="s">
        <v>141</v>
      </c>
      <c r="L15" s="1" t="s">
        <v>231</v>
      </c>
      <c r="M15" s="2" t="s">
        <v>230</v>
      </c>
      <c r="N15" s="104">
        <v>0</v>
      </c>
      <c r="O15" s="101">
        <v>300</v>
      </c>
      <c r="P15" s="103">
        <f t="shared" ref="P15:P23" si="0">+(F15+N15+O15)</f>
        <v>2998</v>
      </c>
      <c r="Q15" s="1"/>
      <c r="R15" s="3"/>
      <c r="S15" s="4"/>
    </row>
    <row r="16" spans="2:19" ht="58.2" customHeight="1" x14ac:dyDescent="0.3">
      <c r="B16" s="7">
        <v>2</v>
      </c>
      <c r="C16" s="101">
        <v>1</v>
      </c>
      <c r="D16" s="101">
        <v>1</v>
      </c>
      <c r="E16" s="102"/>
      <c r="F16" s="102">
        <f t="shared" ref="F16:F23" si="1">+((C16*C$13+D16*D$13+E16*E$13))</f>
        <v>2698</v>
      </c>
      <c r="G16" s="45"/>
      <c r="H16" s="43"/>
      <c r="I16" s="46"/>
      <c r="J16" s="55"/>
      <c r="K16" s="34"/>
      <c r="L16" s="1"/>
      <c r="M16" s="2"/>
      <c r="N16" s="34"/>
      <c r="O16" s="1"/>
      <c r="P16" s="103">
        <f t="shared" si="0"/>
        <v>2698</v>
      </c>
      <c r="Q16" s="1"/>
      <c r="R16" s="1"/>
      <c r="S16" s="2"/>
    </row>
    <row r="17" spans="2:19" ht="45" customHeight="1" x14ac:dyDescent="0.3">
      <c r="B17" s="7">
        <v>3</v>
      </c>
      <c r="C17" s="1"/>
      <c r="D17" s="29"/>
      <c r="E17" s="29"/>
      <c r="F17" s="102">
        <f t="shared" si="1"/>
        <v>0</v>
      </c>
      <c r="G17" s="34"/>
      <c r="H17" s="1"/>
      <c r="I17" s="30"/>
      <c r="J17" s="2"/>
      <c r="K17" s="34"/>
      <c r="L17" s="1"/>
      <c r="M17" s="2"/>
      <c r="N17" s="34"/>
      <c r="O17" s="1"/>
      <c r="P17" s="103">
        <f t="shared" si="0"/>
        <v>0</v>
      </c>
      <c r="Q17" s="1"/>
      <c r="R17" s="1"/>
      <c r="S17" s="2"/>
    </row>
    <row r="18" spans="2:19" ht="45" customHeight="1" x14ac:dyDescent="0.3">
      <c r="B18" s="7">
        <v>4</v>
      </c>
      <c r="C18" s="1"/>
      <c r="D18" s="29"/>
      <c r="E18" s="29"/>
      <c r="F18" s="102">
        <f t="shared" si="1"/>
        <v>0</v>
      </c>
      <c r="G18" s="34"/>
      <c r="H18" s="1"/>
      <c r="I18" s="30"/>
      <c r="J18" s="2"/>
      <c r="K18" s="34"/>
      <c r="L18" s="1"/>
      <c r="M18" s="2"/>
      <c r="N18" s="34"/>
      <c r="O18" s="1"/>
      <c r="P18" s="103">
        <f t="shared" si="0"/>
        <v>0</v>
      </c>
      <c r="Q18" s="1"/>
      <c r="R18" s="1"/>
      <c r="S18" s="2"/>
    </row>
    <row r="19" spans="2:19" ht="45" customHeight="1" x14ac:dyDescent="0.3">
      <c r="B19" s="7">
        <v>5</v>
      </c>
      <c r="C19" s="1"/>
      <c r="D19" s="29"/>
      <c r="E19" s="29"/>
      <c r="F19" s="102">
        <f t="shared" si="1"/>
        <v>0</v>
      </c>
      <c r="G19" s="34"/>
      <c r="H19" s="1"/>
      <c r="I19" s="30"/>
      <c r="J19" s="2"/>
      <c r="K19" s="34"/>
      <c r="L19" s="1"/>
      <c r="M19" s="2"/>
      <c r="N19" s="34"/>
      <c r="O19" s="1"/>
      <c r="P19" s="103">
        <f t="shared" si="0"/>
        <v>0</v>
      </c>
      <c r="Q19" s="1"/>
      <c r="R19" s="1"/>
      <c r="S19" s="2"/>
    </row>
    <row r="20" spans="2:19" ht="45" customHeight="1" x14ac:dyDescent="0.3">
      <c r="B20" s="7">
        <v>6</v>
      </c>
      <c r="C20" s="1"/>
      <c r="D20" s="29"/>
      <c r="E20" s="29"/>
      <c r="F20" s="102">
        <f t="shared" si="1"/>
        <v>0</v>
      </c>
      <c r="G20" s="34"/>
      <c r="H20" s="1"/>
      <c r="I20" s="30"/>
      <c r="J20" s="2"/>
      <c r="K20" s="34"/>
      <c r="L20" s="1"/>
      <c r="M20" s="2"/>
      <c r="N20" s="34"/>
      <c r="O20" s="1"/>
      <c r="P20" s="103">
        <f t="shared" si="0"/>
        <v>0</v>
      </c>
      <c r="Q20" s="1"/>
      <c r="R20" s="1"/>
      <c r="S20" s="2"/>
    </row>
    <row r="21" spans="2:19" ht="45" customHeight="1" x14ac:dyDescent="0.3">
      <c r="B21" s="7">
        <v>7</v>
      </c>
      <c r="C21" s="1"/>
      <c r="D21" s="29"/>
      <c r="E21" s="29"/>
      <c r="F21" s="102">
        <f t="shared" si="1"/>
        <v>0</v>
      </c>
      <c r="G21" s="34"/>
      <c r="H21" s="1"/>
      <c r="I21" s="30"/>
      <c r="J21" s="2"/>
      <c r="K21" s="34"/>
      <c r="L21" s="1"/>
      <c r="M21" s="2"/>
      <c r="N21" s="34"/>
      <c r="O21" s="1"/>
      <c r="P21" s="103">
        <f t="shared" si="0"/>
        <v>0</v>
      </c>
      <c r="Q21" s="1"/>
      <c r="R21" s="1"/>
      <c r="S21" s="2"/>
    </row>
    <row r="22" spans="2:19" ht="45" customHeight="1" x14ac:dyDescent="0.3">
      <c r="B22" s="7">
        <v>8</v>
      </c>
      <c r="C22" s="1"/>
      <c r="D22" s="29"/>
      <c r="E22" s="29"/>
      <c r="F22" s="102">
        <f t="shared" si="1"/>
        <v>0</v>
      </c>
      <c r="G22" s="34"/>
      <c r="H22" s="1"/>
      <c r="I22" s="30"/>
      <c r="J22" s="2"/>
      <c r="K22" s="34"/>
      <c r="L22" s="1"/>
      <c r="M22" s="2"/>
      <c r="N22" s="34"/>
      <c r="O22" s="1"/>
      <c r="P22" s="103">
        <f t="shared" si="0"/>
        <v>0</v>
      </c>
      <c r="Q22" s="1"/>
      <c r="R22" s="1"/>
      <c r="S22" s="2"/>
    </row>
    <row r="23" spans="2:19" ht="45" customHeight="1" x14ac:dyDescent="0.3">
      <c r="B23" s="7">
        <v>9</v>
      </c>
      <c r="C23" s="1"/>
      <c r="D23" s="29"/>
      <c r="E23" s="29"/>
      <c r="F23" s="102">
        <f t="shared" si="1"/>
        <v>0</v>
      </c>
      <c r="G23" s="34"/>
      <c r="H23" s="1"/>
      <c r="I23" s="30"/>
      <c r="J23" s="2"/>
      <c r="K23" s="34"/>
      <c r="L23" s="1"/>
      <c r="M23" s="2"/>
      <c r="N23" s="34"/>
      <c r="O23" s="1"/>
      <c r="P23" s="103">
        <f t="shared" si="0"/>
        <v>0</v>
      </c>
      <c r="Q23" s="1"/>
      <c r="R23" s="1"/>
      <c r="S23" s="2"/>
    </row>
    <row r="24" spans="2:19" ht="30" customHeight="1" thickBot="1" x14ac:dyDescent="0.35">
      <c r="B24" s="8"/>
      <c r="C24" s="5"/>
      <c r="D24" s="32"/>
      <c r="E24" s="32"/>
      <c r="F24" s="32"/>
      <c r="G24" s="36"/>
      <c r="H24" s="5"/>
      <c r="I24" s="32"/>
      <c r="J24" s="6"/>
      <c r="K24" s="36"/>
      <c r="L24" s="5"/>
      <c r="M24" s="6"/>
      <c r="N24" s="36"/>
      <c r="O24" s="5"/>
      <c r="P24" s="5"/>
      <c r="Q24" s="5"/>
      <c r="R24" s="5"/>
      <c r="S24" s="6"/>
    </row>
    <row r="25" spans="2:19" s="54" customFormat="1" ht="48.6" customHeight="1" thickTop="1" thickBot="1" x14ac:dyDescent="0.35">
      <c r="B25" s="47" t="s">
        <v>2</v>
      </c>
      <c r="C25" s="48">
        <f>SUM(C15:C24)</f>
        <v>2</v>
      </c>
      <c r="D25" s="49"/>
      <c r="E25" s="49"/>
      <c r="F25" s="108">
        <f>SUM(F15:F24)</f>
        <v>5396</v>
      </c>
      <c r="G25" s="50"/>
      <c r="H25" s="51"/>
      <c r="I25" s="52"/>
      <c r="J25" s="53"/>
      <c r="K25" s="50"/>
      <c r="L25" s="51"/>
      <c r="M25" s="53"/>
      <c r="N25" s="50"/>
      <c r="O25" s="51"/>
      <c r="P25" s="96">
        <f>SUM(P15:P24)</f>
        <v>5696</v>
      </c>
      <c r="Q25" s="51"/>
      <c r="R25" s="51"/>
      <c r="S25" s="53"/>
    </row>
    <row r="26" spans="2:19" ht="30.6" x14ac:dyDescent="0.3">
      <c r="B26" s="190" t="s">
        <v>5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/>
    </row>
    <row r="27" spans="2:19" ht="24" thickBot="1" x14ac:dyDescent="0.35">
      <c r="B27" s="193" t="s">
        <v>6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/>
    </row>
    <row r="28" spans="2:19" ht="205.2" customHeight="1" thickBot="1" x14ac:dyDescent="0.35">
      <c r="B28" s="196" t="s">
        <v>26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8"/>
    </row>
    <row r="29" spans="2:19" ht="64.2" customHeight="1" thickBot="1" x14ac:dyDescent="0.35">
      <c r="B29" s="199" t="s">
        <v>31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1"/>
    </row>
  </sheetData>
  <mergeCells count="22">
    <mergeCell ref="B8:S8"/>
    <mergeCell ref="B2:S3"/>
    <mergeCell ref="B4:S4"/>
    <mergeCell ref="B5:S5"/>
    <mergeCell ref="B6:S6"/>
    <mergeCell ref="B7:S7"/>
    <mergeCell ref="B29:S29"/>
    <mergeCell ref="B9:F9"/>
    <mergeCell ref="G9:S9"/>
    <mergeCell ref="C10:E10"/>
    <mergeCell ref="L10:M10"/>
    <mergeCell ref="O10:S10"/>
    <mergeCell ref="F11:F14"/>
    <mergeCell ref="G11:J13"/>
    <mergeCell ref="K11:M13"/>
    <mergeCell ref="N11:R12"/>
    <mergeCell ref="S11:S14"/>
    <mergeCell ref="N13:O13"/>
    <mergeCell ref="P13:R13"/>
    <mergeCell ref="B26:S26"/>
    <mergeCell ref="B27:S27"/>
    <mergeCell ref="B28:S28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36E74-7E1D-4F4A-B101-757488891F1B}">
  <sheetPr>
    <pageSetUpPr fitToPage="1"/>
  </sheetPr>
  <dimension ref="B1:S29"/>
  <sheetViews>
    <sheetView topLeftCell="A10" zoomScale="70" zoomScaleNormal="70" workbookViewId="0">
      <selection activeCell="O16" sqref="O16"/>
    </sheetView>
  </sheetViews>
  <sheetFormatPr defaultRowHeight="16.2" x14ac:dyDescent="0.3"/>
  <cols>
    <col min="1" max="1" width="1.6640625" customWidth="1"/>
    <col min="2" max="2" width="9.44140625" style="10" customWidth="1"/>
    <col min="3" max="4" width="16.5546875" customWidth="1"/>
    <col min="5" max="5" width="15.33203125" customWidth="1"/>
    <col min="6" max="6" width="18.33203125" customWidth="1"/>
    <col min="7" max="7" width="12.109375" customWidth="1"/>
    <col min="8" max="8" width="14.88671875" customWidth="1"/>
    <col min="9" max="9" width="26.109375" customWidth="1"/>
    <col min="10" max="10" width="32.6640625" customWidth="1"/>
    <col min="11" max="11" width="15.88671875" customWidth="1"/>
    <col min="12" max="12" width="16.44140625" customWidth="1"/>
    <col min="13" max="13" width="32.88671875" customWidth="1"/>
    <col min="14" max="14" width="14.44140625" customWidth="1"/>
    <col min="15" max="15" width="13.44140625" customWidth="1"/>
    <col min="16" max="16" width="14.6640625" customWidth="1"/>
    <col min="17" max="17" width="11" customWidth="1"/>
  </cols>
  <sheetData>
    <row r="1" spans="2:19" ht="9" customHeight="1" thickBot="1" x14ac:dyDescent="0.35"/>
    <row r="2" spans="2:19" x14ac:dyDescent="0.3"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</row>
    <row r="3" spans="2:19" ht="92.4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</row>
    <row r="4" spans="2:19" ht="50.4" customHeight="1" x14ac:dyDescent="0.3">
      <c r="B4" s="244" t="s">
        <v>275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</row>
    <row r="5" spans="2:19" ht="52.8" customHeight="1" x14ac:dyDescent="0.3">
      <c r="B5" s="247" t="s">
        <v>280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9"/>
    </row>
    <row r="6" spans="2:19" ht="52.8" customHeight="1" x14ac:dyDescent="0.3">
      <c r="B6" s="250" t="s">
        <v>281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2"/>
    </row>
    <row r="7" spans="2:19" ht="51" customHeight="1" x14ac:dyDescent="0.3">
      <c r="B7" s="253" t="s">
        <v>276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5"/>
    </row>
    <row r="8" spans="2:19" ht="46.8" thickBot="1" x14ac:dyDescent="0.35">
      <c r="B8" s="256" t="s">
        <v>15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2:19" s="14" customFormat="1" ht="39" customHeight="1" x14ac:dyDescent="0.3">
      <c r="B9" s="202" t="s">
        <v>216</v>
      </c>
      <c r="C9" s="203"/>
      <c r="D9" s="203"/>
      <c r="E9" s="203"/>
      <c r="F9" s="204"/>
      <c r="G9" s="202" t="s">
        <v>29</v>
      </c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4"/>
    </row>
    <row r="10" spans="2:19" s="15" customFormat="1" ht="42.6" customHeight="1" thickBot="1" x14ac:dyDescent="0.35">
      <c r="B10" s="174" t="s">
        <v>217</v>
      </c>
      <c r="C10" s="205" t="s">
        <v>218</v>
      </c>
      <c r="D10" s="206"/>
      <c r="E10" s="207"/>
      <c r="F10" s="175" t="s">
        <v>219</v>
      </c>
      <c r="G10" s="173" t="s">
        <v>214</v>
      </c>
      <c r="H10" s="24"/>
      <c r="I10" s="24" t="s">
        <v>88</v>
      </c>
      <c r="J10" s="24"/>
      <c r="K10" s="24" t="s">
        <v>89</v>
      </c>
      <c r="L10" s="208" t="s">
        <v>215</v>
      </c>
      <c r="M10" s="209"/>
      <c r="N10" s="24" t="s">
        <v>11</v>
      </c>
      <c r="O10" s="208"/>
      <c r="P10" s="210"/>
      <c r="Q10" s="210"/>
      <c r="R10" s="210"/>
      <c r="S10" s="211"/>
    </row>
    <row r="11" spans="2:19" s="14" customFormat="1" ht="55.2" customHeight="1" x14ac:dyDescent="0.3">
      <c r="B11" s="169" t="s">
        <v>212</v>
      </c>
      <c r="C11" s="98" t="s">
        <v>282</v>
      </c>
      <c r="D11" s="98" t="s">
        <v>278</v>
      </c>
      <c r="E11" s="98"/>
      <c r="F11" s="212" t="s">
        <v>285</v>
      </c>
      <c r="G11" s="215" t="s">
        <v>220</v>
      </c>
      <c r="H11" s="216"/>
      <c r="I11" s="216"/>
      <c r="J11" s="217"/>
      <c r="K11" s="224" t="s">
        <v>286</v>
      </c>
      <c r="L11" s="225"/>
      <c r="M11" s="226"/>
      <c r="N11" s="215" t="s">
        <v>222</v>
      </c>
      <c r="O11" s="216"/>
      <c r="P11" s="216"/>
      <c r="Q11" s="216"/>
      <c r="R11" s="233"/>
      <c r="S11" s="235" t="s">
        <v>24</v>
      </c>
    </row>
    <row r="12" spans="2:19" s="14" customFormat="1" ht="45.6" customHeight="1" x14ac:dyDescent="0.3">
      <c r="B12" s="170" t="s">
        <v>213</v>
      </c>
      <c r="C12" s="184" t="s">
        <v>283</v>
      </c>
      <c r="D12" s="184" t="s">
        <v>277</v>
      </c>
      <c r="E12" s="184"/>
      <c r="F12" s="213"/>
      <c r="G12" s="218"/>
      <c r="H12" s="219"/>
      <c r="I12" s="219"/>
      <c r="J12" s="220"/>
      <c r="K12" s="227"/>
      <c r="L12" s="228"/>
      <c r="M12" s="229"/>
      <c r="N12" s="221"/>
      <c r="O12" s="222"/>
      <c r="P12" s="222"/>
      <c r="Q12" s="222"/>
      <c r="R12" s="234"/>
      <c r="S12" s="236"/>
    </row>
    <row r="13" spans="2:19" s="14" customFormat="1" ht="44.4" customHeight="1" thickBot="1" x14ac:dyDescent="0.35">
      <c r="B13" s="172" t="s">
        <v>188</v>
      </c>
      <c r="C13" s="168">
        <v>1999</v>
      </c>
      <c r="D13" s="168">
        <v>699</v>
      </c>
      <c r="E13" s="168"/>
      <c r="F13" s="213"/>
      <c r="G13" s="221"/>
      <c r="H13" s="222"/>
      <c r="I13" s="222"/>
      <c r="J13" s="223"/>
      <c r="K13" s="230"/>
      <c r="L13" s="231"/>
      <c r="M13" s="232"/>
      <c r="N13" s="186" t="s">
        <v>288</v>
      </c>
      <c r="O13" s="187"/>
      <c r="P13" s="188" t="s">
        <v>21</v>
      </c>
      <c r="Q13" s="189"/>
      <c r="R13" s="187"/>
      <c r="S13" s="236"/>
    </row>
    <row r="14" spans="2:19" s="14" customFormat="1" ht="48.6" customHeight="1" thickTop="1" thickBot="1" x14ac:dyDescent="0.35">
      <c r="B14" s="171" t="s">
        <v>1</v>
      </c>
      <c r="C14" s="99" t="s">
        <v>284</v>
      </c>
      <c r="D14" s="99" t="s">
        <v>279</v>
      </c>
      <c r="E14" s="99"/>
      <c r="F14" s="214"/>
      <c r="G14" s="33" t="s">
        <v>3</v>
      </c>
      <c r="H14" s="26" t="s">
        <v>4</v>
      </c>
      <c r="I14" s="107" t="s">
        <v>100</v>
      </c>
      <c r="J14" s="106" t="s">
        <v>101</v>
      </c>
      <c r="K14" s="33" t="s">
        <v>8</v>
      </c>
      <c r="L14" s="26" t="s">
        <v>4</v>
      </c>
      <c r="M14" s="37" t="s">
        <v>9</v>
      </c>
      <c r="N14" s="39" t="s">
        <v>115</v>
      </c>
      <c r="O14" s="185" t="s">
        <v>287</v>
      </c>
      <c r="P14" s="26" t="s">
        <v>22</v>
      </c>
      <c r="Q14" s="26" t="s">
        <v>23</v>
      </c>
      <c r="R14" s="26" t="s">
        <v>7</v>
      </c>
      <c r="S14" s="237"/>
    </row>
    <row r="15" spans="2:19" ht="45" customHeight="1" thickTop="1" x14ac:dyDescent="0.3">
      <c r="B15" s="9">
        <v>1</v>
      </c>
      <c r="C15" s="101">
        <v>1</v>
      </c>
      <c r="D15" s="101">
        <v>1</v>
      </c>
      <c r="E15" s="102"/>
      <c r="F15" s="102">
        <f>+((C15*C$13+D15*D$13+E15*E$13))</f>
        <v>2698</v>
      </c>
      <c r="G15" s="45" t="s">
        <v>133</v>
      </c>
      <c r="H15" s="43" t="s">
        <v>230</v>
      </c>
      <c r="I15" s="105" t="s">
        <v>115</v>
      </c>
      <c r="J15" s="55" t="s">
        <v>231</v>
      </c>
      <c r="K15" s="34" t="s">
        <v>141</v>
      </c>
      <c r="L15" s="1" t="s">
        <v>231</v>
      </c>
      <c r="M15" s="2" t="s">
        <v>230</v>
      </c>
      <c r="N15" s="104">
        <v>0</v>
      </c>
      <c r="O15" s="101">
        <v>300</v>
      </c>
      <c r="P15" s="103">
        <f t="shared" ref="P15:P23" si="0">+(F15+N15+O15)</f>
        <v>2998</v>
      </c>
      <c r="Q15" s="1"/>
      <c r="R15" s="3"/>
      <c r="S15" s="4"/>
    </row>
    <row r="16" spans="2:19" ht="58.2" customHeight="1" x14ac:dyDescent="0.3">
      <c r="B16" s="7">
        <v>2</v>
      </c>
      <c r="C16" s="101">
        <v>1</v>
      </c>
      <c r="D16" s="101">
        <v>1</v>
      </c>
      <c r="E16" s="102"/>
      <c r="F16" s="102">
        <f t="shared" ref="F16:F23" si="1">+((C16*C$13+D16*D$13+E16*E$13))</f>
        <v>2698</v>
      </c>
      <c r="G16" s="45"/>
      <c r="H16" s="43"/>
      <c r="I16" s="46"/>
      <c r="J16" s="55"/>
      <c r="K16" s="34"/>
      <c r="L16" s="1"/>
      <c r="M16" s="2"/>
      <c r="N16" s="34"/>
      <c r="O16" s="1"/>
      <c r="P16" s="103">
        <f t="shared" si="0"/>
        <v>2698</v>
      </c>
      <c r="Q16" s="1"/>
      <c r="R16" s="1"/>
      <c r="S16" s="2"/>
    </row>
    <row r="17" spans="2:19" ht="45" customHeight="1" x14ac:dyDescent="0.3">
      <c r="B17" s="7">
        <v>3</v>
      </c>
      <c r="C17" s="1"/>
      <c r="D17" s="29"/>
      <c r="E17" s="29"/>
      <c r="F17" s="102">
        <f t="shared" si="1"/>
        <v>0</v>
      </c>
      <c r="G17" s="34"/>
      <c r="H17" s="1"/>
      <c r="I17" s="30"/>
      <c r="J17" s="2"/>
      <c r="K17" s="34"/>
      <c r="L17" s="1"/>
      <c r="M17" s="2"/>
      <c r="N17" s="34"/>
      <c r="O17" s="1"/>
      <c r="P17" s="103">
        <f t="shared" si="0"/>
        <v>0</v>
      </c>
      <c r="Q17" s="1"/>
      <c r="R17" s="1"/>
      <c r="S17" s="2"/>
    </row>
    <row r="18" spans="2:19" ht="45" customHeight="1" x14ac:dyDescent="0.3">
      <c r="B18" s="7">
        <v>4</v>
      </c>
      <c r="C18" s="1"/>
      <c r="D18" s="29"/>
      <c r="E18" s="29"/>
      <c r="F18" s="102">
        <f t="shared" si="1"/>
        <v>0</v>
      </c>
      <c r="G18" s="34"/>
      <c r="H18" s="1"/>
      <c r="I18" s="30"/>
      <c r="J18" s="2"/>
      <c r="K18" s="34"/>
      <c r="L18" s="1"/>
      <c r="M18" s="2"/>
      <c r="N18" s="34"/>
      <c r="O18" s="1"/>
      <c r="P18" s="103">
        <f t="shared" si="0"/>
        <v>0</v>
      </c>
      <c r="Q18" s="1"/>
      <c r="R18" s="1"/>
      <c r="S18" s="2"/>
    </row>
    <row r="19" spans="2:19" ht="45" customHeight="1" x14ac:dyDescent="0.3">
      <c r="B19" s="7">
        <v>5</v>
      </c>
      <c r="C19" s="1"/>
      <c r="D19" s="29"/>
      <c r="E19" s="29"/>
      <c r="F19" s="102">
        <f t="shared" si="1"/>
        <v>0</v>
      </c>
      <c r="G19" s="34"/>
      <c r="H19" s="1"/>
      <c r="I19" s="30"/>
      <c r="J19" s="2"/>
      <c r="K19" s="34"/>
      <c r="L19" s="1"/>
      <c r="M19" s="2"/>
      <c r="N19" s="34"/>
      <c r="O19" s="1"/>
      <c r="P19" s="103">
        <f t="shared" si="0"/>
        <v>0</v>
      </c>
      <c r="Q19" s="1"/>
      <c r="R19" s="1"/>
      <c r="S19" s="2"/>
    </row>
    <row r="20" spans="2:19" ht="45" customHeight="1" x14ac:dyDescent="0.3">
      <c r="B20" s="7">
        <v>6</v>
      </c>
      <c r="C20" s="1"/>
      <c r="D20" s="29"/>
      <c r="E20" s="29"/>
      <c r="F20" s="102">
        <f t="shared" si="1"/>
        <v>0</v>
      </c>
      <c r="G20" s="34"/>
      <c r="H20" s="1"/>
      <c r="I20" s="30"/>
      <c r="J20" s="2"/>
      <c r="K20" s="34"/>
      <c r="L20" s="1"/>
      <c r="M20" s="2"/>
      <c r="N20" s="34"/>
      <c r="O20" s="1"/>
      <c r="P20" s="103">
        <f t="shared" si="0"/>
        <v>0</v>
      </c>
      <c r="Q20" s="1"/>
      <c r="R20" s="1"/>
      <c r="S20" s="2"/>
    </row>
    <row r="21" spans="2:19" ht="45" customHeight="1" x14ac:dyDescent="0.3">
      <c r="B21" s="7">
        <v>7</v>
      </c>
      <c r="C21" s="1"/>
      <c r="D21" s="29"/>
      <c r="E21" s="29"/>
      <c r="F21" s="102">
        <f t="shared" si="1"/>
        <v>0</v>
      </c>
      <c r="G21" s="34"/>
      <c r="H21" s="1"/>
      <c r="I21" s="30"/>
      <c r="J21" s="2"/>
      <c r="K21" s="34"/>
      <c r="L21" s="1"/>
      <c r="M21" s="2"/>
      <c r="N21" s="34"/>
      <c r="O21" s="1"/>
      <c r="P21" s="103">
        <f t="shared" si="0"/>
        <v>0</v>
      </c>
      <c r="Q21" s="1"/>
      <c r="R21" s="1"/>
      <c r="S21" s="2"/>
    </row>
    <row r="22" spans="2:19" ht="45" customHeight="1" x14ac:dyDescent="0.3">
      <c r="B22" s="7">
        <v>8</v>
      </c>
      <c r="C22" s="1"/>
      <c r="D22" s="29"/>
      <c r="E22" s="29"/>
      <c r="F22" s="102">
        <f t="shared" si="1"/>
        <v>0</v>
      </c>
      <c r="G22" s="34"/>
      <c r="H22" s="1"/>
      <c r="I22" s="30"/>
      <c r="J22" s="2"/>
      <c r="K22" s="34"/>
      <c r="L22" s="1"/>
      <c r="M22" s="2"/>
      <c r="N22" s="34"/>
      <c r="O22" s="1"/>
      <c r="P22" s="103">
        <f t="shared" si="0"/>
        <v>0</v>
      </c>
      <c r="Q22" s="1"/>
      <c r="R22" s="1"/>
      <c r="S22" s="2"/>
    </row>
    <row r="23" spans="2:19" ht="45" customHeight="1" x14ac:dyDescent="0.3">
      <c r="B23" s="7">
        <v>9</v>
      </c>
      <c r="C23" s="1"/>
      <c r="D23" s="29"/>
      <c r="E23" s="29"/>
      <c r="F23" s="102">
        <f t="shared" si="1"/>
        <v>0</v>
      </c>
      <c r="G23" s="34"/>
      <c r="H23" s="1"/>
      <c r="I23" s="30"/>
      <c r="J23" s="2"/>
      <c r="K23" s="34"/>
      <c r="L23" s="1"/>
      <c r="M23" s="2"/>
      <c r="N23" s="34"/>
      <c r="O23" s="1"/>
      <c r="P23" s="103">
        <f t="shared" si="0"/>
        <v>0</v>
      </c>
      <c r="Q23" s="1"/>
      <c r="R23" s="1"/>
      <c r="S23" s="2"/>
    </row>
    <row r="24" spans="2:19" ht="30" customHeight="1" thickBot="1" x14ac:dyDescent="0.35">
      <c r="B24" s="8"/>
      <c r="C24" s="5"/>
      <c r="D24" s="32"/>
      <c r="E24" s="32"/>
      <c r="F24" s="32"/>
      <c r="G24" s="36"/>
      <c r="H24" s="5"/>
      <c r="I24" s="32"/>
      <c r="J24" s="6"/>
      <c r="K24" s="36"/>
      <c r="L24" s="5"/>
      <c r="M24" s="6"/>
      <c r="N24" s="36"/>
      <c r="O24" s="5"/>
      <c r="P24" s="5"/>
      <c r="Q24" s="5"/>
      <c r="R24" s="5"/>
      <c r="S24" s="6"/>
    </row>
    <row r="25" spans="2:19" s="54" customFormat="1" ht="48.6" customHeight="1" thickTop="1" thickBot="1" x14ac:dyDescent="0.35">
      <c r="B25" s="47" t="s">
        <v>2</v>
      </c>
      <c r="C25" s="48">
        <f>SUM(C15:C24)</f>
        <v>2</v>
      </c>
      <c r="D25" s="49"/>
      <c r="E25" s="49"/>
      <c r="F25" s="108">
        <f>SUM(F15:F24)</f>
        <v>5396</v>
      </c>
      <c r="G25" s="50"/>
      <c r="H25" s="51"/>
      <c r="I25" s="52"/>
      <c r="J25" s="53"/>
      <c r="K25" s="50"/>
      <c r="L25" s="51"/>
      <c r="M25" s="53"/>
      <c r="N25" s="50"/>
      <c r="O25" s="51"/>
      <c r="P25" s="96">
        <f>SUM(P15:P24)</f>
        <v>5696</v>
      </c>
      <c r="Q25" s="51"/>
      <c r="R25" s="51"/>
      <c r="S25" s="53"/>
    </row>
    <row r="26" spans="2:19" ht="30.6" x14ac:dyDescent="0.3">
      <c r="B26" s="190" t="s">
        <v>5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/>
    </row>
    <row r="27" spans="2:19" ht="24" thickBot="1" x14ac:dyDescent="0.35">
      <c r="B27" s="193" t="s">
        <v>6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/>
    </row>
    <row r="28" spans="2:19" ht="205.2" customHeight="1" thickBot="1" x14ac:dyDescent="0.35">
      <c r="B28" s="196" t="s">
        <v>26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8"/>
    </row>
    <row r="29" spans="2:19" ht="64.2" customHeight="1" thickBot="1" x14ac:dyDescent="0.35">
      <c r="B29" s="199" t="s">
        <v>31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1"/>
    </row>
  </sheetData>
  <mergeCells count="22">
    <mergeCell ref="B29:S29"/>
    <mergeCell ref="B9:F9"/>
    <mergeCell ref="G9:S9"/>
    <mergeCell ref="C10:E10"/>
    <mergeCell ref="L10:M10"/>
    <mergeCell ref="O10:S10"/>
    <mergeCell ref="F11:F14"/>
    <mergeCell ref="G11:J13"/>
    <mergeCell ref="K11:M13"/>
    <mergeCell ref="N11:R12"/>
    <mergeCell ref="S11:S14"/>
    <mergeCell ref="N13:O13"/>
    <mergeCell ref="P13:R13"/>
    <mergeCell ref="B26:S26"/>
    <mergeCell ref="B27:S27"/>
    <mergeCell ref="B28:S28"/>
    <mergeCell ref="B2:S3"/>
    <mergeCell ref="B4:S4"/>
    <mergeCell ref="B5:S5"/>
    <mergeCell ref="B7:S7"/>
    <mergeCell ref="B8:S8"/>
    <mergeCell ref="B6:S6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26FC0-D2BD-43B8-BFA0-9693899DDCF9}">
  <sheetPr>
    <pageSetUpPr fitToPage="1"/>
  </sheetPr>
  <dimension ref="B1:AD54"/>
  <sheetViews>
    <sheetView topLeftCell="A10" zoomScale="55" zoomScaleNormal="55" workbookViewId="0">
      <selection activeCell="F13" sqref="F13:T13"/>
    </sheetView>
  </sheetViews>
  <sheetFormatPr defaultRowHeight="28.2" x14ac:dyDescent="0.3"/>
  <cols>
    <col min="1" max="1" width="1.6640625" customWidth="1"/>
    <col min="2" max="2" width="9.44140625" style="10" customWidth="1"/>
    <col min="3" max="3" width="13.33203125" style="10" customWidth="1"/>
    <col min="4" max="4" width="14.88671875" style="10" customWidth="1"/>
    <col min="5" max="5" width="19.33203125" style="10" customWidth="1"/>
    <col min="6" max="6" width="23.21875" customWidth="1"/>
    <col min="7" max="7" width="25.21875" customWidth="1"/>
    <col min="8" max="8" width="23.44140625" customWidth="1"/>
    <col min="9" max="9" width="19.77734375" customWidth="1"/>
    <col min="10" max="10" width="22.21875" customWidth="1"/>
    <col min="11" max="11" width="21.6640625" customWidth="1"/>
    <col min="12" max="12" width="22.44140625" customWidth="1"/>
    <col min="13" max="13" width="24.44140625" customWidth="1"/>
    <col min="14" max="15" width="25" customWidth="1"/>
    <col min="16" max="16" width="24.5546875" customWidth="1"/>
    <col min="17" max="17" width="25" customWidth="1"/>
    <col min="18" max="18" width="23.5546875" customWidth="1"/>
    <col min="19" max="19" width="19.21875" customWidth="1"/>
    <col min="20" max="20" width="15.6640625" style="67" customWidth="1"/>
    <col min="21" max="21" width="12.109375" customWidth="1"/>
    <col min="22" max="22" width="23.33203125" customWidth="1"/>
    <col min="23" max="23" width="27" customWidth="1"/>
    <col min="24" max="24" width="33" customWidth="1"/>
    <col min="25" max="25" width="12.6640625" customWidth="1"/>
    <col min="26" max="26" width="13.44140625" customWidth="1"/>
    <col min="27" max="27" width="16.33203125" customWidth="1"/>
    <col min="28" max="28" width="16.44140625" customWidth="1"/>
    <col min="29" max="29" width="13.33203125" customWidth="1"/>
  </cols>
  <sheetData>
    <row r="1" spans="2:30" ht="9" customHeight="1" thickBot="1" x14ac:dyDescent="0.35"/>
    <row r="2" spans="2:30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4"/>
    </row>
    <row r="3" spans="2:30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7"/>
    </row>
    <row r="4" spans="2:30" ht="50.4" customHeight="1" x14ac:dyDescent="0.3">
      <c r="B4" s="278" t="s">
        <v>176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80"/>
    </row>
    <row r="5" spans="2:30" ht="52.8" customHeight="1" x14ac:dyDescent="0.3">
      <c r="B5" s="281" t="s">
        <v>234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3"/>
    </row>
    <row r="6" spans="2:30" ht="41.4" customHeight="1" x14ac:dyDescent="0.3">
      <c r="B6" s="264" t="s">
        <v>117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6"/>
    </row>
    <row r="7" spans="2:30" ht="31.2" customHeight="1" x14ac:dyDescent="0.3">
      <c r="B7" s="284" t="s">
        <v>137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6"/>
    </row>
    <row r="8" spans="2:30" ht="31.2" customHeight="1" x14ac:dyDescent="0.3">
      <c r="B8" s="270" t="s">
        <v>118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2"/>
    </row>
    <row r="9" spans="2:30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2"/>
    </row>
    <row r="10" spans="2:30" s="74" customFormat="1" ht="73.8" customHeight="1" thickBot="1" x14ac:dyDescent="0.35">
      <c r="B10" s="293" t="s">
        <v>1</v>
      </c>
      <c r="C10" s="294"/>
      <c r="D10" s="295"/>
      <c r="E10" s="311" t="s">
        <v>236</v>
      </c>
      <c r="F10" s="312"/>
      <c r="G10" s="312"/>
      <c r="H10" s="312"/>
      <c r="I10" s="313"/>
      <c r="J10" s="296" t="s">
        <v>119</v>
      </c>
      <c r="K10" s="297"/>
      <c r="L10" s="298" t="s">
        <v>235</v>
      </c>
      <c r="M10" s="299"/>
      <c r="N10" s="299"/>
      <c r="O10" s="299"/>
      <c r="P10" s="299"/>
      <c r="Q10" s="299"/>
      <c r="R10" s="299"/>
      <c r="S10" s="299"/>
      <c r="T10" s="299"/>
      <c r="U10" s="300"/>
      <c r="V10" s="73" t="s">
        <v>86</v>
      </c>
      <c r="W10" s="293" t="s">
        <v>142</v>
      </c>
      <c r="X10" s="295"/>
      <c r="Y10" s="301" t="s">
        <v>53</v>
      </c>
      <c r="Z10" s="295"/>
      <c r="AA10" s="302" t="s">
        <v>120</v>
      </c>
      <c r="AB10" s="303"/>
      <c r="AC10" s="303"/>
      <c r="AD10" s="304"/>
    </row>
    <row r="11" spans="2:30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7"/>
    </row>
    <row r="12" spans="2:30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208"/>
      <c r="H12" s="210"/>
      <c r="I12" s="210"/>
      <c r="J12" s="210"/>
      <c r="K12" s="209"/>
      <c r="L12" s="24" t="s">
        <v>13</v>
      </c>
      <c r="M12" s="24"/>
      <c r="N12" s="24" t="s">
        <v>12</v>
      </c>
      <c r="O12" s="24"/>
      <c r="P12" s="24"/>
      <c r="Q12" s="24"/>
      <c r="R12" s="24"/>
      <c r="S12" s="24"/>
      <c r="T12" s="24" t="s">
        <v>11</v>
      </c>
      <c r="U12" s="208"/>
      <c r="V12" s="210"/>
      <c r="W12" s="209"/>
      <c r="X12" s="24"/>
      <c r="Y12" s="24" t="s">
        <v>17</v>
      </c>
      <c r="Z12" s="20"/>
      <c r="AA12" s="20"/>
      <c r="AB12" s="20"/>
      <c r="AC12" s="18"/>
      <c r="AD12" s="19"/>
    </row>
    <row r="13" spans="2:30" s="14" customFormat="1" ht="39" customHeight="1" x14ac:dyDescent="0.3">
      <c r="B13" s="348" t="s">
        <v>98</v>
      </c>
      <c r="C13" s="351" t="s">
        <v>84</v>
      </c>
      <c r="D13" s="352"/>
      <c r="E13" s="353"/>
      <c r="F13" s="287" t="s">
        <v>131</v>
      </c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360"/>
      <c r="U13" s="361" t="s">
        <v>87</v>
      </c>
      <c r="V13" s="362"/>
      <c r="W13" s="362"/>
      <c r="X13" s="363"/>
      <c r="Y13" s="287" t="s">
        <v>5</v>
      </c>
      <c r="Z13" s="288"/>
      <c r="AA13" s="288"/>
      <c r="AB13" s="288"/>
      <c r="AC13" s="289"/>
      <c r="AD13" s="235" t="s">
        <v>24</v>
      </c>
    </row>
    <row r="14" spans="2:30" s="14" customFormat="1" ht="52.8" customHeight="1" x14ac:dyDescent="0.3">
      <c r="B14" s="349"/>
      <c r="C14" s="354"/>
      <c r="D14" s="355"/>
      <c r="E14" s="356"/>
      <c r="F14" s="328" t="s">
        <v>232</v>
      </c>
      <c r="G14" s="329"/>
      <c r="H14" s="346" t="s">
        <v>177</v>
      </c>
      <c r="I14" s="347"/>
      <c r="J14" s="330" t="s">
        <v>178</v>
      </c>
      <c r="K14" s="331"/>
      <c r="L14" s="332" t="s">
        <v>179</v>
      </c>
      <c r="M14" s="332"/>
      <c r="N14" s="332"/>
      <c r="O14" s="332"/>
      <c r="P14" s="332"/>
      <c r="Q14" s="332"/>
      <c r="R14" s="332"/>
      <c r="S14" s="331"/>
      <c r="T14" s="153"/>
      <c r="U14" s="364"/>
      <c r="V14" s="365"/>
      <c r="W14" s="365"/>
      <c r="X14" s="366"/>
      <c r="Y14" s="333" t="s">
        <v>78</v>
      </c>
      <c r="Z14" s="334"/>
      <c r="AA14" s="322" t="s">
        <v>21</v>
      </c>
      <c r="AB14" s="323"/>
      <c r="AC14" s="324"/>
      <c r="AD14" s="236"/>
    </row>
    <row r="15" spans="2:30" s="14" customFormat="1" ht="64.8" customHeight="1" x14ac:dyDescent="0.3">
      <c r="B15" s="349"/>
      <c r="C15" s="357"/>
      <c r="D15" s="358"/>
      <c r="E15" s="359"/>
      <c r="F15" s="337" t="s">
        <v>233</v>
      </c>
      <c r="G15" s="260"/>
      <c r="H15" s="337" t="s">
        <v>174</v>
      </c>
      <c r="I15" s="260"/>
      <c r="J15" s="318" t="s">
        <v>173</v>
      </c>
      <c r="K15" s="260"/>
      <c r="L15" s="259" t="s">
        <v>182</v>
      </c>
      <c r="M15" s="260"/>
      <c r="N15" s="318" t="s">
        <v>183</v>
      </c>
      <c r="O15" s="260"/>
      <c r="P15" s="318" t="s">
        <v>186</v>
      </c>
      <c r="Q15" s="260"/>
      <c r="R15" s="259" t="s">
        <v>185</v>
      </c>
      <c r="S15" s="260"/>
      <c r="T15" s="319" t="s">
        <v>90</v>
      </c>
      <c r="U15" s="367"/>
      <c r="V15" s="326"/>
      <c r="W15" s="326"/>
      <c r="X15" s="368"/>
      <c r="Y15" s="335"/>
      <c r="Z15" s="336"/>
      <c r="AA15" s="325"/>
      <c r="AB15" s="326"/>
      <c r="AC15" s="327"/>
      <c r="AD15" s="236"/>
    </row>
    <row r="16" spans="2:30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150" t="s">
        <v>139</v>
      </c>
      <c r="G16" s="129" t="s">
        <v>138</v>
      </c>
      <c r="H16" s="150" t="s">
        <v>139</v>
      </c>
      <c r="I16" s="129" t="s">
        <v>138</v>
      </c>
      <c r="J16" s="161" t="s">
        <v>139</v>
      </c>
      <c r="K16" s="129" t="s">
        <v>138</v>
      </c>
      <c r="L16" s="159" t="s">
        <v>139</v>
      </c>
      <c r="M16" s="156" t="s">
        <v>138</v>
      </c>
      <c r="N16" s="130" t="s">
        <v>181</v>
      </c>
      <c r="O16" s="129" t="s">
        <v>138</v>
      </c>
      <c r="P16" s="161" t="s">
        <v>139</v>
      </c>
      <c r="Q16" s="156" t="s">
        <v>138</v>
      </c>
      <c r="R16" s="159" t="s">
        <v>139</v>
      </c>
      <c r="S16" s="129" t="s">
        <v>138</v>
      </c>
      <c r="T16" s="320"/>
      <c r="U16" s="338" t="s">
        <v>88</v>
      </c>
      <c r="V16" s="316" t="s">
        <v>89</v>
      </c>
      <c r="W16" s="140" t="s">
        <v>123</v>
      </c>
      <c r="X16" s="137" t="s">
        <v>125</v>
      </c>
      <c r="Y16" s="142" t="s">
        <v>123</v>
      </c>
      <c r="Z16" s="143" t="s">
        <v>125</v>
      </c>
      <c r="AA16" s="314" t="s">
        <v>130</v>
      </c>
      <c r="AB16" s="316" t="s">
        <v>23</v>
      </c>
      <c r="AC16" s="316" t="s">
        <v>7</v>
      </c>
      <c r="AD16" s="236"/>
    </row>
    <row r="17" spans="2:30" s="14" customFormat="1" ht="48.6" customHeight="1" x14ac:dyDescent="0.3">
      <c r="B17" s="349"/>
      <c r="C17" s="338"/>
      <c r="D17" s="316"/>
      <c r="E17" s="236"/>
      <c r="F17" s="136">
        <v>3980</v>
      </c>
      <c r="G17" s="133">
        <v>4680</v>
      </c>
      <c r="H17" s="136">
        <v>3460</v>
      </c>
      <c r="I17" s="133">
        <v>3660</v>
      </c>
      <c r="J17" s="162">
        <v>1968</v>
      </c>
      <c r="K17" s="133">
        <v>2268</v>
      </c>
      <c r="L17" s="160">
        <v>3988</v>
      </c>
      <c r="M17" s="133">
        <v>5963</v>
      </c>
      <c r="N17" s="151">
        <v>2888</v>
      </c>
      <c r="O17" s="133">
        <v>3834</v>
      </c>
      <c r="P17" s="162">
        <v>1888</v>
      </c>
      <c r="Q17" s="133">
        <v>3000</v>
      </c>
      <c r="R17" s="160">
        <v>1699</v>
      </c>
      <c r="S17" s="132">
        <v>2486</v>
      </c>
      <c r="T17" s="320"/>
      <c r="U17" s="338"/>
      <c r="V17" s="316"/>
      <c r="W17" s="141" t="s">
        <v>124</v>
      </c>
      <c r="X17" s="138" t="s">
        <v>126</v>
      </c>
      <c r="Y17" s="144">
        <v>150</v>
      </c>
      <c r="Z17" s="145">
        <v>290</v>
      </c>
      <c r="AA17" s="314"/>
      <c r="AB17" s="316"/>
      <c r="AC17" s="316"/>
      <c r="AD17" s="236"/>
    </row>
    <row r="18" spans="2:30" s="14" customFormat="1" ht="48.6" customHeight="1" thickBot="1" x14ac:dyDescent="0.35">
      <c r="B18" s="350"/>
      <c r="C18" s="339"/>
      <c r="D18" s="317"/>
      <c r="E18" s="237"/>
      <c r="F18" s="157" t="s">
        <v>140</v>
      </c>
      <c r="G18" s="154" t="s">
        <v>140</v>
      </c>
      <c r="H18" s="157" t="s">
        <v>175</v>
      </c>
      <c r="I18" s="154" t="s">
        <v>175</v>
      </c>
      <c r="J18" s="155" t="s">
        <v>140</v>
      </c>
      <c r="K18" s="154" t="s">
        <v>140</v>
      </c>
      <c r="L18" s="154" t="s">
        <v>180</v>
      </c>
      <c r="M18" s="154" t="s">
        <v>180</v>
      </c>
      <c r="N18" s="155" t="s">
        <v>175</v>
      </c>
      <c r="O18" s="154" t="s">
        <v>175</v>
      </c>
      <c r="P18" s="158" t="s">
        <v>121</v>
      </c>
      <c r="Q18" s="154" t="s">
        <v>121</v>
      </c>
      <c r="R18" s="154" t="s">
        <v>184</v>
      </c>
      <c r="S18" s="134" t="s">
        <v>184</v>
      </c>
      <c r="T18" s="321"/>
      <c r="U18" s="339"/>
      <c r="V18" s="317"/>
      <c r="W18" s="66" t="s">
        <v>128</v>
      </c>
      <c r="X18" s="139" t="s">
        <v>127</v>
      </c>
      <c r="Y18" s="148" t="s">
        <v>129</v>
      </c>
      <c r="Z18" s="149" t="s">
        <v>129</v>
      </c>
      <c r="AA18" s="315"/>
      <c r="AB18" s="317"/>
      <c r="AC18" s="317"/>
      <c r="AD18" s="237"/>
    </row>
    <row r="19" spans="2:30" s="181" customFormat="1" ht="45" customHeight="1" thickTop="1" x14ac:dyDescent="0.3">
      <c r="B19" s="109">
        <v>1</v>
      </c>
      <c r="C19" s="152" t="s">
        <v>132</v>
      </c>
      <c r="D19" s="111" t="s">
        <v>133</v>
      </c>
      <c r="E19" s="112" t="s">
        <v>133</v>
      </c>
      <c r="F19" s="164">
        <v>1</v>
      </c>
      <c r="G19" s="176">
        <v>1</v>
      </c>
      <c r="H19" s="164">
        <v>1</v>
      </c>
      <c r="I19" s="176">
        <v>1</v>
      </c>
      <c r="J19" s="176">
        <v>1</v>
      </c>
      <c r="K19" s="176">
        <v>1</v>
      </c>
      <c r="L19" s="176">
        <v>1</v>
      </c>
      <c r="M19" s="176">
        <v>1</v>
      </c>
      <c r="N19" s="176">
        <v>1</v>
      </c>
      <c r="O19" s="176">
        <v>1</v>
      </c>
      <c r="P19" s="176">
        <v>1</v>
      </c>
      <c r="Q19" s="176">
        <v>1</v>
      </c>
      <c r="R19" s="176">
        <v>1</v>
      </c>
      <c r="S19" s="176">
        <v>1</v>
      </c>
      <c r="T19" s="177">
        <f>+(F19*F17+G19*G17+H19*H17+I19*I17+J19*J17+K19*K17+L19*L17+M19*M17+N19*N17+O19*O17+P19*P17+Q19*Q17+R19*R17+S19*S17)</f>
        <v>45762</v>
      </c>
      <c r="U19" s="164" t="s">
        <v>133</v>
      </c>
      <c r="V19" s="165" t="s">
        <v>133</v>
      </c>
      <c r="W19" s="127" t="s">
        <v>141</v>
      </c>
      <c r="X19" s="166" t="s">
        <v>141</v>
      </c>
      <c r="Y19" s="146">
        <v>0</v>
      </c>
      <c r="Z19" s="147">
        <v>0</v>
      </c>
      <c r="AA19" s="178">
        <f>+(T19+Y19*Y17+Z19*Z17)</f>
        <v>45762</v>
      </c>
      <c r="AB19" s="147" t="s">
        <v>135</v>
      </c>
      <c r="AC19" s="179" t="s">
        <v>134</v>
      </c>
      <c r="AD19" s="180"/>
    </row>
    <row r="20" spans="2:30" ht="58.2" customHeight="1" x14ac:dyDescent="0.3">
      <c r="B20" s="78">
        <v>2</v>
      </c>
      <c r="C20" s="7"/>
      <c r="D20" s="69"/>
      <c r="E20" s="83"/>
      <c r="F20" s="45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91">
        <f>+(F20*359+G20*399+J20*269+K20*299+L20*549+S20*S19)</f>
        <v>0</v>
      </c>
      <c r="U20" s="45"/>
      <c r="V20" s="43"/>
      <c r="W20" s="46"/>
      <c r="X20" s="55"/>
      <c r="Y20" s="34"/>
      <c r="Z20" s="1"/>
      <c r="AA20" s="94">
        <f t="shared" ref="AA20:AA48" si="0">+(T20+Y20+Z20)</f>
        <v>0</v>
      </c>
      <c r="AB20" s="1"/>
      <c r="AC20" s="1"/>
      <c r="AD20" s="2"/>
    </row>
    <row r="21" spans="2:30" ht="45" customHeight="1" x14ac:dyDescent="0.3">
      <c r="B21" s="78">
        <v>3</v>
      </c>
      <c r="C21" s="7"/>
      <c r="D21" s="69"/>
      <c r="E21" s="83"/>
      <c r="F21" s="34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91">
        <f t="shared" ref="T21:T48" si="1">+(F21*359+G21*399+J21*269+K21*299+L21*549+S21*599)</f>
        <v>0</v>
      </c>
      <c r="U21" s="34"/>
      <c r="V21" s="1"/>
      <c r="W21" s="30"/>
      <c r="X21" s="2"/>
      <c r="Y21" s="34"/>
      <c r="Z21" s="1"/>
      <c r="AA21" s="94">
        <f t="shared" si="0"/>
        <v>0</v>
      </c>
      <c r="AB21" s="1"/>
      <c r="AC21" s="1"/>
      <c r="AD21" s="2"/>
    </row>
    <row r="22" spans="2:30" ht="45" customHeight="1" x14ac:dyDescent="0.3">
      <c r="B22" s="78">
        <v>4</v>
      </c>
      <c r="C22" s="7"/>
      <c r="D22" s="69"/>
      <c r="E22" s="83"/>
      <c r="F22" s="34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91">
        <f t="shared" si="1"/>
        <v>0</v>
      </c>
      <c r="U22" s="34"/>
      <c r="V22" s="1"/>
      <c r="W22" s="30"/>
      <c r="X22" s="2"/>
      <c r="Y22" s="34"/>
      <c r="Z22" s="1"/>
      <c r="AA22" s="94">
        <f t="shared" si="0"/>
        <v>0</v>
      </c>
      <c r="AB22" s="1"/>
      <c r="AC22" s="1"/>
      <c r="AD22" s="2"/>
    </row>
    <row r="23" spans="2:30" ht="45" customHeight="1" x14ac:dyDescent="0.3">
      <c r="B23" s="78">
        <v>5</v>
      </c>
      <c r="C23" s="7"/>
      <c r="D23" s="69"/>
      <c r="E23" s="83"/>
      <c r="F23" s="34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91">
        <f t="shared" si="1"/>
        <v>0</v>
      </c>
      <c r="U23" s="34"/>
      <c r="V23" s="1"/>
      <c r="W23" s="30"/>
      <c r="X23" s="2"/>
      <c r="Y23" s="34"/>
      <c r="Z23" s="1"/>
      <c r="AA23" s="94">
        <f t="shared" si="0"/>
        <v>0</v>
      </c>
      <c r="AB23" s="1"/>
      <c r="AC23" s="1"/>
      <c r="AD23" s="2"/>
    </row>
    <row r="24" spans="2:30" ht="45" customHeight="1" x14ac:dyDescent="0.3">
      <c r="B24" s="78">
        <v>6</v>
      </c>
      <c r="C24" s="7"/>
      <c r="D24" s="69"/>
      <c r="E24" s="83"/>
      <c r="F24" s="34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91">
        <f t="shared" si="1"/>
        <v>0</v>
      </c>
      <c r="U24" s="34"/>
      <c r="V24" s="1"/>
      <c r="W24" s="30"/>
      <c r="X24" s="2"/>
      <c r="Y24" s="34"/>
      <c r="Z24" s="1"/>
      <c r="AA24" s="94">
        <f t="shared" si="0"/>
        <v>0</v>
      </c>
      <c r="AB24" s="1"/>
      <c r="AC24" s="1"/>
      <c r="AD24" s="2"/>
    </row>
    <row r="25" spans="2:30" ht="45" customHeight="1" x14ac:dyDescent="0.3">
      <c r="B25" s="78">
        <v>7</v>
      </c>
      <c r="C25" s="7"/>
      <c r="D25" s="69"/>
      <c r="E25" s="83"/>
      <c r="F25" s="34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91">
        <f t="shared" si="1"/>
        <v>0</v>
      </c>
      <c r="U25" s="34"/>
      <c r="V25" s="1"/>
      <c r="W25" s="30"/>
      <c r="X25" s="2"/>
      <c r="Y25" s="34"/>
      <c r="Z25" s="1"/>
      <c r="AA25" s="94">
        <f t="shared" si="0"/>
        <v>0</v>
      </c>
      <c r="AB25" s="1"/>
      <c r="AC25" s="1"/>
      <c r="AD25" s="2"/>
    </row>
    <row r="26" spans="2:30" ht="45" customHeight="1" x14ac:dyDescent="0.3">
      <c r="B26" s="78">
        <v>8</v>
      </c>
      <c r="C26" s="7"/>
      <c r="D26" s="69"/>
      <c r="E26" s="83"/>
      <c r="F26" s="34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91">
        <f t="shared" si="1"/>
        <v>0</v>
      </c>
      <c r="U26" s="34"/>
      <c r="V26" s="1"/>
      <c r="W26" s="30"/>
      <c r="X26" s="2"/>
      <c r="Y26" s="34"/>
      <c r="Z26" s="1"/>
      <c r="AA26" s="94">
        <f t="shared" si="0"/>
        <v>0</v>
      </c>
      <c r="AB26" s="1"/>
      <c r="AC26" s="1"/>
      <c r="AD26" s="2"/>
    </row>
    <row r="27" spans="2:30" ht="45" customHeight="1" x14ac:dyDescent="0.3">
      <c r="B27" s="78">
        <v>9</v>
      </c>
      <c r="C27" s="7"/>
      <c r="D27" s="69"/>
      <c r="E27" s="83"/>
      <c r="F27" s="34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91">
        <f t="shared" si="1"/>
        <v>0</v>
      </c>
      <c r="U27" s="34"/>
      <c r="V27" s="1"/>
      <c r="W27" s="30"/>
      <c r="X27" s="2"/>
      <c r="Y27" s="34"/>
      <c r="Z27" s="1"/>
      <c r="AA27" s="94">
        <f t="shared" si="0"/>
        <v>0</v>
      </c>
      <c r="AB27" s="1"/>
      <c r="AC27" s="1"/>
      <c r="AD27" s="2"/>
    </row>
    <row r="28" spans="2:30" ht="45" customHeight="1" x14ac:dyDescent="0.3">
      <c r="B28" s="79">
        <v>10</v>
      </c>
      <c r="C28" s="11"/>
      <c r="D28" s="70"/>
      <c r="E28" s="84"/>
      <c r="F28" s="35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91">
        <f t="shared" si="1"/>
        <v>0</v>
      </c>
      <c r="U28" s="35"/>
      <c r="V28" s="12"/>
      <c r="W28" s="31"/>
      <c r="X28" s="13"/>
      <c r="Y28" s="35"/>
      <c r="Z28" s="12"/>
      <c r="AA28" s="94">
        <f t="shared" si="0"/>
        <v>0</v>
      </c>
      <c r="AB28" s="12"/>
      <c r="AC28" s="12"/>
      <c r="AD28" s="13"/>
    </row>
    <row r="29" spans="2:30" ht="45" customHeight="1" x14ac:dyDescent="0.3">
      <c r="B29" s="79">
        <v>11</v>
      </c>
      <c r="C29" s="11"/>
      <c r="D29" s="70"/>
      <c r="E29" s="84"/>
      <c r="F29" s="3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91">
        <f t="shared" si="1"/>
        <v>0</v>
      </c>
      <c r="U29" s="35"/>
      <c r="V29" s="12"/>
      <c r="W29" s="31"/>
      <c r="X29" s="13"/>
      <c r="Y29" s="35"/>
      <c r="Z29" s="12"/>
      <c r="AA29" s="94">
        <f t="shared" si="0"/>
        <v>0</v>
      </c>
      <c r="AB29" s="12"/>
      <c r="AC29" s="12"/>
      <c r="AD29" s="13"/>
    </row>
    <row r="30" spans="2:30" ht="45" customHeight="1" x14ac:dyDescent="0.3">
      <c r="B30" s="79">
        <v>12</v>
      </c>
      <c r="C30" s="11"/>
      <c r="D30" s="70"/>
      <c r="E30" s="84"/>
      <c r="F30" s="35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91">
        <f t="shared" si="1"/>
        <v>0</v>
      </c>
      <c r="U30" s="35"/>
      <c r="V30" s="12"/>
      <c r="W30" s="31"/>
      <c r="X30" s="13"/>
      <c r="Y30" s="35"/>
      <c r="Z30" s="12"/>
      <c r="AA30" s="94">
        <f t="shared" si="0"/>
        <v>0</v>
      </c>
      <c r="AB30" s="12"/>
      <c r="AC30" s="12"/>
      <c r="AD30" s="13"/>
    </row>
    <row r="31" spans="2:30" ht="45" customHeight="1" x14ac:dyDescent="0.3">
      <c r="B31" s="79">
        <v>13</v>
      </c>
      <c r="C31" s="11"/>
      <c r="D31" s="70"/>
      <c r="E31" s="84"/>
      <c r="F31" s="35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91">
        <f t="shared" si="1"/>
        <v>0</v>
      </c>
      <c r="U31" s="35"/>
      <c r="V31" s="12"/>
      <c r="W31" s="31"/>
      <c r="X31" s="13"/>
      <c r="Y31" s="35"/>
      <c r="Z31" s="12"/>
      <c r="AA31" s="94">
        <f t="shared" si="0"/>
        <v>0</v>
      </c>
      <c r="AB31" s="12"/>
      <c r="AC31" s="12"/>
      <c r="AD31" s="13"/>
    </row>
    <row r="32" spans="2:30" ht="45" customHeight="1" x14ac:dyDescent="0.3">
      <c r="B32" s="79">
        <v>14</v>
      </c>
      <c r="C32" s="11"/>
      <c r="D32" s="70"/>
      <c r="E32" s="84"/>
      <c r="F32" s="35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91">
        <f t="shared" si="1"/>
        <v>0</v>
      </c>
      <c r="U32" s="35"/>
      <c r="V32" s="12"/>
      <c r="W32" s="31"/>
      <c r="X32" s="13"/>
      <c r="Y32" s="35"/>
      <c r="Z32" s="12"/>
      <c r="AA32" s="94">
        <f t="shared" si="0"/>
        <v>0</v>
      </c>
      <c r="AB32" s="12"/>
      <c r="AC32" s="12"/>
      <c r="AD32" s="13"/>
    </row>
    <row r="33" spans="2:30" ht="45" customHeight="1" x14ac:dyDescent="0.3">
      <c r="B33" s="79">
        <v>15</v>
      </c>
      <c r="C33" s="11"/>
      <c r="D33" s="70"/>
      <c r="E33" s="84"/>
      <c r="F33" s="35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91">
        <f t="shared" si="1"/>
        <v>0</v>
      </c>
      <c r="U33" s="35"/>
      <c r="V33" s="12"/>
      <c r="W33" s="31"/>
      <c r="X33" s="13"/>
      <c r="Y33" s="35"/>
      <c r="Z33" s="12"/>
      <c r="AA33" s="94">
        <f t="shared" si="0"/>
        <v>0</v>
      </c>
      <c r="AB33" s="12"/>
      <c r="AC33" s="12"/>
      <c r="AD33" s="13"/>
    </row>
    <row r="34" spans="2:30" ht="45" customHeight="1" x14ac:dyDescent="0.3">
      <c r="B34" s="79">
        <v>16</v>
      </c>
      <c r="C34" s="11"/>
      <c r="D34" s="70"/>
      <c r="E34" s="84"/>
      <c r="F34" s="35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91">
        <f t="shared" si="1"/>
        <v>0</v>
      </c>
      <c r="U34" s="35"/>
      <c r="V34" s="12"/>
      <c r="W34" s="31"/>
      <c r="X34" s="13"/>
      <c r="Y34" s="35"/>
      <c r="Z34" s="12"/>
      <c r="AA34" s="94">
        <f t="shared" si="0"/>
        <v>0</v>
      </c>
      <c r="AB34" s="12"/>
      <c r="AC34" s="12"/>
      <c r="AD34" s="13"/>
    </row>
    <row r="35" spans="2:30" ht="45" customHeight="1" x14ac:dyDescent="0.3">
      <c r="B35" s="79">
        <v>17</v>
      </c>
      <c r="C35" s="11"/>
      <c r="D35" s="70"/>
      <c r="E35" s="84"/>
      <c r="F35" s="35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91">
        <f t="shared" si="1"/>
        <v>0</v>
      </c>
      <c r="U35" s="35"/>
      <c r="V35" s="12"/>
      <c r="W35" s="31"/>
      <c r="X35" s="13"/>
      <c r="Y35" s="35"/>
      <c r="Z35" s="12"/>
      <c r="AA35" s="94">
        <f t="shared" si="0"/>
        <v>0</v>
      </c>
      <c r="AB35" s="12"/>
      <c r="AC35" s="12"/>
      <c r="AD35" s="13"/>
    </row>
    <row r="36" spans="2:30" ht="45" customHeight="1" x14ac:dyDescent="0.3">
      <c r="B36" s="79">
        <v>18</v>
      </c>
      <c r="C36" s="11"/>
      <c r="D36" s="70"/>
      <c r="E36" s="84"/>
      <c r="F36" s="35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91">
        <f t="shared" si="1"/>
        <v>0</v>
      </c>
      <c r="U36" s="35"/>
      <c r="V36" s="12"/>
      <c r="W36" s="31"/>
      <c r="X36" s="13"/>
      <c r="Y36" s="35"/>
      <c r="Z36" s="12"/>
      <c r="AA36" s="94">
        <f t="shared" si="0"/>
        <v>0</v>
      </c>
      <c r="AB36" s="12"/>
      <c r="AC36" s="12"/>
      <c r="AD36" s="13"/>
    </row>
    <row r="37" spans="2:30" ht="45" customHeight="1" x14ac:dyDescent="0.3">
      <c r="B37" s="79">
        <v>19</v>
      </c>
      <c r="C37" s="11"/>
      <c r="D37" s="70"/>
      <c r="E37" s="84"/>
      <c r="F37" s="35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91">
        <f t="shared" si="1"/>
        <v>0</v>
      </c>
      <c r="U37" s="35"/>
      <c r="V37" s="12"/>
      <c r="W37" s="31"/>
      <c r="X37" s="13"/>
      <c r="Y37" s="35"/>
      <c r="Z37" s="12"/>
      <c r="AA37" s="94">
        <f t="shared" si="0"/>
        <v>0</v>
      </c>
      <c r="AB37" s="12"/>
      <c r="AC37" s="12"/>
      <c r="AD37" s="13"/>
    </row>
    <row r="38" spans="2:30" ht="45" customHeight="1" x14ac:dyDescent="0.3">
      <c r="B38" s="79">
        <v>20</v>
      </c>
      <c r="C38" s="11"/>
      <c r="D38" s="70"/>
      <c r="E38" s="84"/>
      <c r="F38" s="35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91">
        <f t="shared" si="1"/>
        <v>0</v>
      </c>
      <c r="U38" s="35"/>
      <c r="V38" s="12"/>
      <c r="W38" s="31"/>
      <c r="X38" s="13"/>
      <c r="Y38" s="35"/>
      <c r="Z38" s="12"/>
      <c r="AA38" s="94">
        <f t="shared" si="0"/>
        <v>0</v>
      </c>
      <c r="AB38" s="12"/>
      <c r="AC38" s="12"/>
      <c r="AD38" s="13"/>
    </row>
    <row r="39" spans="2:30" ht="45" customHeight="1" x14ac:dyDescent="0.3">
      <c r="B39" s="79">
        <v>21</v>
      </c>
      <c r="C39" s="11"/>
      <c r="D39" s="70"/>
      <c r="E39" s="84"/>
      <c r="F39" s="35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91">
        <f t="shared" si="1"/>
        <v>0</v>
      </c>
      <c r="U39" s="35"/>
      <c r="V39" s="12"/>
      <c r="W39" s="31"/>
      <c r="X39" s="13"/>
      <c r="Y39" s="35"/>
      <c r="Z39" s="12"/>
      <c r="AA39" s="94">
        <f t="shared" si="0"/>
        <v>0</v>
      </c>
      <c r="AB39" s="12"/>
      <c r="AC39" s="12"/>
      <c r="AD39" s="13"/>
    </row>
    <row r="40" spans="2:30" ht="45" customHeight="1" x14ac:dyDescent="0.3">
      <c r="B40" s="79">
        <v>22</v>
      </c>
      <c r="C40" s="11"/>
      <c r="D40" s="70"/>
      <c r="E40" s="84"/>
      <c r="F40" s="35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91">
        <f t="shared" si="1"/>
        <v>0</v>
      </c>
      <c r="U40" s="35"/>
      <c r="V40" s="12"/>
      <c r="W40" s="31"/>
      <c r="X40" s="13"/>
      <c r="Y40" s="35"/>
      <c r="Z40" s="12"/>
      <c r="AA40" s="94">
        <f t="shared" si="0"/>
        <v>0</v>
      </c>
      <c r="AB40" s="12"/>
      <c r="AC40" s="12"/>
      <c r="AD40" s="13"/>
    </row>
    <row r="41" spans="2:30" ht="45" customHeight="1" x14ac:dyDescent="0.3">
      <c r="B41" s="79">
        <v>23</v>
      </c>
      <c r="C41" s="11"/>
      <c r="D41" s="70"/>
      <c r="E41" s="84"/>
      <c r="F41" s="35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91">
        <f t="shared" si="1"/>
        <v>0</v>
      </c>
      <c r="U41" s="35"/>
      <c r="V41" s="12"/>
      <c r="W41" s="31"/>
      <c r="X41" s="13"/>
      <c r="Y41" s="35"/>
      <c r="Z41" s="12"/>
      <c r="AA41" s="94">
        <f t="shared" si="0"/>
        <v>0</v>
      </c>
      <c r="AB41" s="12"/>
      <c r="AC41" s="12"/>
      <c r="AD41" s="13"/>
    </row>
    <row r="42" spans="2:30" ht="45" customHeight="1" x14ac:dyDescent="0.3">
      <c r="B42" s="79">
        <v>24</v>
      </c>
      <c r="C42" s="11"/>
      <c r="D42" s="70"/>
      <c r="E42" s="84"/>
      <c r="F42" s="35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91">
        <f t="shared" si="1"/>
        <v>0</v>
      </c>
      <c r="U42" s="35"/>
      <c r="V42" s="12"/>
      <c r="W42" s="31"/>
      <c r="X42" s="13"/>
      <c r="Y42" s="35"/>
      <c r="Z42" s="12"/>
      <c r="AA42" s="94">
        <f t="shared" si="0"/>
        <v>0</v>
      </c>
      <c r="AB42" s="12"/>
      <c r="AC42" s="12"/>
      <c r="AD42" s="13"/>
    </row>
    <row r="43" spans="2:30" ht="45" customHeight="1" x14ac:dyDescent="0.3">
      <c r="B43" s="79">
        <v>25</v>
      </c>
      <c r="C43" s="11"/>
      <c r="D43" s="70"/>
      <c r="E43" s="84"/>
      <c r="F43" s="35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91">
        <f t="shared" si="1"/>
        <v>0</v>
      </c>
      <c r="U43" s="35"/>
      <c r="V43" s="12"/>
      <c r="W43" s="31"/>
      <c r="X43" s="13"/>
      <c r="Y43" s="35"/>
      <c r="Z43" s="12"/>
      <c r="AA43" s="94">
        <f t="shared" si="0"/>
        <v>0</v>
      </c>
      <c r="AB43" s="12"/>
      <c r="AC43" s="12"/>
      <c r="AD43" s="13"/>
    </row>
    <row r="44" spans="2:30" ht="45" customHeight="1" x14ac:dyDescent="0.3">
      <c r="B44" s="79">
        <v>26</v>
      </c>
      <c r="C44" s="11"/>
      <c r="D44" s="70"/>
      <c r="E44" s="84"/>
      <c r="F44" s="35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91">
        <f t="shared" si="1"/>
        <v>0</v>
      </c>
      <c r="U44" s="35"/>
      <c r="V44" s="12"/>
      <c r="W44" s="31"/>
      <c r="X44" s="13"/>
      <c r="Y44" s="35"/>
      <c r="Z44" s="12"/>
      <c r="AA44" s="94">
        <f t="shared" si="0"/>
        <v>0</v>
      </c>
      <c r="AB44" s="12"/>
      <c r="AC44" s="12"/>
      <c r="AD44" s="13"/>
    </row>
    <row r="45" spans="2:30" ht="45" customHeight="1" x14ac:dyDescent="0.3">
      <c r="B45" s="79">
        <v>27</v>
      </c>
      <c r="C45" s="11"/>
      <c r="D45" s="70"/>
      <c r="E45" s="84"/>
      <c r="F45" s="35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91">
        <f t="shared" si="1"/>
        <v>0</v>
      </c>
      <c r="U45" s="35"/>
      <c r="V45" s="12"/>
      <c r="W45" s="31"/>
      <c r="X45" s="13"/>
      <c r="Y45" s="35"/>
      <c r="Z45" s="12"/>
      <c r="AA45" s="94">
        <f t="shared" si="0"/>
        <v>0</v>
      </c>
      <c r="AB45" s="12"/>
      <c r="AC45" s="12"/>
      <c r="AD45" s="13"/>
    </row>
    <row r="46" spans="2:30" ht="45" customHeight="1" x14ac:dyDescent="0.3">
      <c r="B46" s="79">
        <v>28</v>
      </c>
      <c r="C46" s="11"/>
      <c r="D46" s="70"/>
      <c r="E46" s="84"/>
      <c r="F46" s="35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91">
        <f t="shared" si="1"/>
        <v>0</v>
      </c>
      <c r="U46" s="35"/>
      <c r="V46" s="12"/>
      <c r="W46" s="31"/>
      <c r="X46" s="13"/>
      <c r="Y46" s="35"/>
      <c r="Z46" s="12"/>
      <c r="AA46" s="94">
        <f t="shared" si="0"/>
        <v>0</v>
      </c>
      <c r="AB46" s="12"/>
      <c r="AC46" s="12"/>
      <c r="AD46" s="13"/>
    </row>
    <row r="47" spans="2:30" ht="45" customHeight="1" x14ac:dyDescent="0.3">
      <c r="B47" s="79">
        <v>29</v>
      </c>
      <c r="C47" s="11"/>
      <c r="D47" s="70"/>
      <c r="E47" s="84"/>
      <c r="F47" s="35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91">
        <f t="shared" si="1"/>
        <v>0</v>
      </c>
      <c r="U47" s="35"/>
      <c r="V47" s="12"/>
      <c r="W47" s="31"/>
      <c r="X47" s="13"/>
      <c r="Y47" s="35"/>
      <c r="Z47" s="12"/>
      <c r="AA47" s="94">
        <f t="shared" si="0"/>
        <v>0</v>
      </c>
      <c r="AB47" s="12"/>
      <c r="AC47" s="12"/>
      <c r="AD47" s="13"/>
    </row>
    <row r="48" spans="2:30" ht="45" customHeight="1" x14ac:dyDescent="0.3">
      <c r="B48" s="79">
        <v>30</v>
      </c>
      <c r="C48" s="11"/>
      <c r="D48" s="70"/>
      <c r="E48" s="84"/>
      <c r="F48" s="35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91">
        <f t="shared" si="1"/>
        <v>0</v>
      </c>
      <c r="U48" s="35"/>
      <c r="V48" s="12"/>
      <c r="W48" s="31"/>
      <c r="X48" s="13"/>
      <c r="Y48" s="35"/>
      <c r="Z48" s="12"/>
      <c r="AA48" s="94">
        <f t="shared" si="0"/>
        <v>0</v>
      </c>
      <c r="AB48" s="12"/>
      <c r="AC48" s="12"/>
      <c r="AD48" s="13"/>
    </row>
    <row r="49" spans="2:30" ht="30" customHeight="1" thickBot="1" x14ac:dyDescent="0.35">
      <c r="B49" s="80"/>
      <c r="C49" s="8"/>
      <c r="D49" s="71"/>
      <c r="E49" s="85"/>
      <c r="F49" s="36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92"/>
      <c r="U49" s="36"/>
      <c r="V49" s="5"/>
      <c r="W49" s="32"/>
      <c r="X49" s="6"/>
      <c r="Y49" s="36"/>
      <c r="Z49" s="5"/>
      <c r="AA49" s="97"/>
      <c r="AB49" s="5"/>
      <c r="AC49" s="5"/>
      <c r="AD49" s="6"/>
    </row>
    <row r="50" spans="2:30" s="54" customFormat="1" ht="48.6" customHeight="1" thickTop="1" thickBot="1" x14ac:dyDescent="0.35">
      <c r="B50" s="81" t="s">
        <v>2</v>
      </c>
      <c r="C50" s="86"/>
      <c r="D50" s="87"/>
      <c r="E50" s="88"/>
      <c r="F50" s="50">
        <f>SUM(F19:F49)</f>
        <v>1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93">
        <f>SUM(T19:T49)</f>
        <v>45762</v>
      </c>
      <c r="U50" s="50"/>
      <c r="V50" s="51"/>
      <c r="W50" s="52"/>
      <c r="X50" s="53"/>
      <c r="Y50" s="50"/>
      <c r="Z50" s="51"/>
      <c r="AA50" s="96">
        <f>SUM(AA19:AA49)</f>
        <v>45762</v>
      </c>
      <c r="AB50" s="51"/>
      <c r="AC50" s="51"/>
      <c r="AD50" s="53"/>
    </row>
    <row r="51" spans="2:30" ht="30.6" x14ac:dyDescent="0.3">
      <c r="B51" s="190" t="s">
        <v>5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2"/>
    </row>
    <row r="52" spans="2:30" ht="34.200000000000003" thickBot="1" x14ac:dyDescent="0.35">
      <c r="B52" s="340" t="s">
        <v>6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2"/>
    </row>
    <row r="53" spans="2:30" ht="205.2" customHeight="1" thickBot="1" x14ac:dyDescent="0.35">
      <c r="B53" s="343" t="s">
        <v>79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5"/>
    </row>
    <row r="54" spans="2:30" ht="64.2" customHeight="1" thickBot="1" x14ac:dyDescent="0.35">
      <c r="B54" s="199" t="s">
        <v>31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1"/>
    </row>
  </sheetData>
  <mergeCells count="51">
    <mergeCell ref="B52:AD52"/>
    <mergeCell ref="B53:AD53"/>
    <mergeCell ref="B54:AD54"/>
    <mergeCell ref="H14:I14"/>
    <mergeCell ref="H15:I15"/>
    <mergeCell ref="AC16:AC18"/>
    <mergeCell ref="B51:AD51"/>
    <mergeCell ref="C16:C18"/>
    <mergeCell ref="D16:D18"/>
    <mergeCell ref="AD13:AD18"/>
    <mergeCell ref="L15:M15"/>
    <mergeCell ref="N15:O15"/>
    <mergeCell ref="B13:B18"/>
    <mergeCell ref="C13:E15"/>
    <mergeCell ref="F13:T13"/>
    <mergeCell ref="U13:X15"/>
    <mergeCell ref="E16:E18"/>
    <mergeCell ref="F14:G14"/>
    <mergeCell ref="J14:K14"/>
    <mergeCell ref="L14:S14"/>
    <mergeCell ref="Y14:Z15"/>
    <mergeCell ref="F15:G15"/>
    <mergeCell ref="J15:K15"/>
    <mergeCell ref="U16:U18"/>
    <mergeCell ref="V16:V18"/>
    <mergeCell ref="AA16:AA18"/>
    <mergeCell ref="AB16:AB18"/>
    <mergeCell ref="P15:Q15"/>
    <mergeCell ref="R15:S15"/>
    <mergeCell ref="T15:T18"/>
    <mergeCell ref="AA14:AC15"/>
    <mergeCell ref="Y13:AC13"/>
    <mergeCell ref="B9:AD9"/>
    <mergeCell ref="B10:D10"/>
    <mergeCell ref="J10:K10"/>
    <mergeCell ref="L10:U10"/>
    <mergeCell ref="W10:X10"/>
    <mergeCell ref="Y10:Z10"/>
    <mergeCell ref="AA10:AD10"/>
    <mergeCell ref="B11:AD11"/>
    <mergeCell ref="B12:C12"/>
    <mergeCell ref="D12:E12"/>
    <mergeCell ref="G12:K12"/>
    <mergeCell ref="U12:W12"/>
    <mergeCell ref="E10:I10"/>
    <mergeCell ref="B8:AD8"/>
    <mergeCell ref="B2:AD3"/>
    <mergeCell ref="B4:AD4"/>
    <mergeCell ref="B5:AD5"/>
    <mergeCell ref="B6:AD6"/>
    <mergeCell ref="B7:AD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DE3E-69C9-489F-B807-C8AFE7225642}">
  <sheetPr>
    <pageSetUpPr fitToPage="1"/>
  </sheetPr>
  <dimension ref="B1:S29"/>
  <sheetViews>
    <sheetView topLeftCell="A10" zoomScale="70" zoomScaleNormal="70" workbookViewId="0">
      <selection activeCell="F15" sqref="F15"/>
    </sheetView>
  </sheetViews>
  <sheetFormatPr defaultRowHeight="16.2" x14ac:dyDescent="0.3"/>
  <cols>
    <col min="1" max="1" width="1.6640625" customWidth="1"/>
    <col min="2" max="2" width="9.44140625" style="10" customWidth="1"/>
    <col min="3" max="4" width="16.5546875" customWidth="1"/>
    <col min="5" max="5" width="15.33203125" customWidth="1"/>
    <col min="6" max="6" width="21.77734375" customWidth="1"/>
    <col min="7" max="7" width="12.109375" customWidth="1"/>
    <col min="8" max="8" width="14.88671875" customWidth="1"/>
    <col min="9" max="9" width="26.109375" customWidth="1"/>
    <col min="10" max="10" width="32.6640625" customWidth="1"/>
    <col min="11" max="11" width="15.88671875" customWidth="1"/>
    <col min="12" max="12" width="16.44140625" customWidth="1"/>
    <col min="13" max="13" width="29.6640625" customWidth="1"/>
    <col min="14" max="14" width="12.6640625" customWidth="1"/>
    <col min="15" max="15" width="13.44140625" customWidth="1"/>
    <col min="16" max="16" width="14.6640625" customWidth="1"/>
    <col min="17" max="17" width="11" customWidth="1"/>
  </cols>
  <sheetData>
    <row r="1" spans="2:19" ht="9" customHeight="1" thickBot="1" x14ac:dyDescent="0.35"/>
    <row r="2" spans="2:19" x14ac:dyDescent="0.3"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</row>
    <row r="3" spans="2:19" ht="136.19999999999999" customHeight="1" x14ac:dyDescent="0.3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</row>
    <row r="4" spans="2:19" ht="50.4" customHeight="1" x14ac:dyDescent="0.3">
      <c r="B4" s="244" t="s">
        <v>223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</row>
    <row r="5" spans="2:19" ht="52.8" customHeight="1" x14ac:dyDescent="0.3">
      <c r="B5" s="250" t="s">
        <v>224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2"/>
    </row>
    <row r="6" spans="2:19" ht="55.2" customHeight="1" x14ac:dyDescent="0.3">
      <c r="B6" s="244" t="s">
        <v>225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</row>
    <row r="7" spans="2:19" ht="51" customHeight="1" x14ac:dyDescent="0.3">
      <c r="B7" s="253" t="s">
        <v>226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5"/>
    </row>
    <row r="8" spans="2:19" ht="46.8" thickBot="1" x14ac:dyDescent="0.35">
      <c r="B8" s="256" t="s">
        <v>15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2:19" s="14" customFormat="1" ht="39" customHeight="1" x14ac:dyDescent="0.3">
      <c r="B9" s="202" t="s">
        <v>216</v>
      </c>
      <c r="C9" s="203"/>
      <c r="D9" s="203"/>
      <c r="E9" s="203"/>
      <c r="F9" s="204"/>
      <c r="G9" s="202" t="s">
        <v>29</v>
      </c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4"/>
    </row>
    <row r="10" spans="2:19" s="15" customFormat="1" ht="42.6" customHeight="1" thickBot="1" x14ac:dyDescent="0.35">
      <c r="B10" s="174" t="s">
        <v>217</v>
      </c>
      <c r="C10" s="205" t="s">
        <v>218</v>
      </c>
      <c r="D10" s="206"/>
      <c r="E10" s="207"/>
      <c r="F10" s="175" t="s">
        <v>219</v>
      </c>
      <c r="G10" s="173" t="s">
        <v>214</v>
      </c>
      <c r="H10" s="24"/>
      <c r="I10" s="24" t="s">
        <v>88</v>
      </c>
      <c r="J10" s="24"/>
      <c r="K10" s="24" t="s">
        <v>89</v>
      </c>
      <c r="L10" s="208" t="s">
        <v>215</v>
      </c>
      <c r="M10" s="209"/>
      <c r="N10" s="24" t="s">
        <v>11</v>
      </c>
      <c r="O10" s="208"/>
      <c r="P10" s="210"/>
      <c r="Q10" s="210"/>
      <c r="R10" s="210"/>
      <c r="S10" s="211"/>
    </row>
    <row r="11" spans="2:19" s="14" customFormat="1" ht="55.2" customHeight="1" x14ac:dyDescent="0.3">
      <c r="B11" s="169" t="s">
        <v>212</v>
      </c>
      <c r="C11" s="98" t="s">
        <v>229</v>
      </c>
      <c r="D11" s="98"/>
      <c r="E11" s="98"/>
      <c r="F11" s="212" t="s">
        <v>99</v>
      </c>
      <c r="G11" s="215" t="s">
        <v>220</v>
      </c>
      <c r="H11" s="216"/>
      <c r="I11" s="216"/>
      <c r="J11" s="217"/>
      <c r="K11" s="224" t="s">
        <v>221</v>
      </c>
      <c r="L11" s="225"/>
      <c r="M11" s="226"/>
      <c r="N11" s="215" t="s">
        <v>222</v>
      </c>
      <c r="O11" s="216"/>
      <c r="P11" s="216"/>
      <c r="Q11" s="216"/>
      <c r="R11" s="233"/>
      <c r="S11" s="235" t="s">
        <v>24</v>
      </c>
    </row>
    <row r="12" spans="2:19" s="14" customFormat="1" ht="45.6" customHeight="1" x14ac:dyDescent="0.3">
      <c r="B12" s="170" t="s">
        <v>213</v>
      </c>
      <c r="C12" s="100" t="s">
        <v>227</v>
      </c>
      <c r="D12" s="100"/>
      <c r="E12" s="100"/>
      <c r="F12" s="213"/>
      <c r="G12" s="218"/>
      <c r="H12" s="219"/>
      <c r="I12" s="219"/>
      <c r="J12" s="220"/>
      <c r="K12" s="227"/>
      <c r="L12" s="228"/>
      <c r="M12" s="229"/>
      <c r="N12" s="221"/>
      <c r="O12" s="222"/>
      <c r="P12" s="222"/>
      <c r="Q12" s="222"/>
      <c r="R12" s="234"/>
      <c r="S12" s="236"/>
    </row>
    <row r="13" spans="2:19" s="14" customFormat="1" ht="44.4" customHeight="1" thickBot="1" x14ac:dyDescent="0.35">
      <c r="B13" s="172" t="s">
        <v>188</v>
      </c>
      <c r="C13" s="168">
        <v>8499</v>
      </c>
      <c r="D13" s="168"/>
      <c r="E13" s="168"/>
      <c r="F13" s="213"/>
      <c r="G13" s="221"/>
      <c r="H13" s="222"/>
      <c r="I13" s="222"/>
      <c r="J13" s="223"/>
      <c r="K13" s="230"/>
      <c r="L13" s="231"/>
      <c r="M13" s="232"/>
      <c r="N13" s="186" t="s">
        <v>25</v>
      </c>
      <c r="O13" s="187"/>
      <c r="P13" s="188" t="s">
        <v>21</v>
      </c>
      <c r="Q13" s="189"/>
      <c r="R13" s="187"/>
      <c r="S13" s="236"/>
    </row>
    <row r="14" spans="2:19" s="14" customFormat="1" ht="48.6" customHeight="1" thickTop="1" thickBot="1" x14ac:dyDescent="0.35">
      <c r="B14" s="171" t="s">
        <v>1</v>
      </c>
      <c r="C14" s="99" t="s">
        <v>228</v>
      </c>
      <c r="D14" s="99"/>
      <c r="E14" s="99"/>
      <c r="F14" s="214"/>
      <c r="G14" s="33" t="s">
        <v>3</v>
      </c>
      <c r="H14" s="26" t="s">
        <v>4</v>
      </c>
      <c r="I14" s="107" t="s">
        <v>100</v>
      </c>
      <c r="J14" s="106" t="s">
        <v>101</v>
      </c>
      <c r="K14" s="33" t="s">
        <v>8</v>
      </c>
      <c r="L14" s="26" t="s">
        <v>4</v>
      </c>
      <c r="M14" s="37" t="s">
        <v>9</v>
      </c>
      <c r="N14" s="39" t="s">
        <v>102</v>
      </c>
      <c r="O14" s="40" t="s">
        <v>40</v>
      </c>
      <c r="P14" s="26" t="s">
        <v>22</v>
      </c>
      <c r="Q14" s="26" t="s">
        <v>23</v>
      </c>
      <c r="R14" s="26" t="s">
        <v>7</v>
      </c>
      <c r="S14" s="237"/>
    </row>
    <row r="15" spans="2:19" ht="45" customHeight="1" thickTop="1" x14ac:dyDescent="0.3">
      <c r="B15" s="9">
        <v>1</v>
      </c>
      <c r="C15" s="101">
        <v>1</v>
      </c>
      <c r="D15" s="101"/>
      <c r="E15" s="102"/>
      <c r="F15" s="102">
        <f>+((C15*C$13+D15*D$13+E15*E$13))</f>
        <v>8499</v>
      </c>
      <c r="G15" s="45" t="s">
        <v>133</v>
      </c>
      <c r="H15" s="43" t="s">
        <v>230</v>
      </c>
      <c r="I15" s="105" t="s">
        <v>115</v>
      </c>
      <c r="J15" s="55" t="s">
        <v>231</v>
      </c>
      <c r="K15" s="34" t="s">
        <v>141</v>
      </c>
      <c r="L15" s="1" t="s">
        <v>231</v>
      </c>
      <c r="M15" s="2" t="s">
        <v>230</v>
      </c>
      <c r="N15" s="104">
        <v>0</v>
      </c>
      <c r="O15" s="101">
        <v>0</v>
      </c>
      <c r="P15" s="103">
        <f t="shared" ref="P15:P23" si="0">+(F15+N15+O15)</f>
        <v>8499</v>
      </c>
      <c r="Q15" s="1"/>
      <c r="R15" s="3"/>
      <c r="S15" s="4"/>
    </row>
    <row r="16" spans="2:19" ht="58.2" customHeight="1" x14ac:dyDescent="0.3">
      <c r="B16" s="7">
        <v>2</v>
      </c>
      <c r="C16" s="101">
        <v>1</v>
      </c>
      <c r="D16" s="101"/>
      <c r="E16" s="102"/>
      <c r="F16" s="102">
        <f t="shared" ref="F16:F23" si="1">+((C16*C$13+D16*D$13+E16*E$13))</f>
        <v>8499</v>
      </c>
      <c r="G16" s="45"/>
      <c r="H16" s="43"/>
      <c r="I16" s="46"/>
      <c r="J16" s="55"/>
      <c r="K16" s="34"/>
      <c r="L16" s="1"/>
      <c r="M16" s="2"/>
      <c r="N16" s="34"/>
      <c r="O16" s="1"/>
      <c r="P16" s="103">
        <f t="shared" si="0"/>
        <v>8499</v>
      </c>
      <c r="Q16" s="1"/>
      <c r="R16" s="1"/>
      <c r="S16" s="2"/>
    </row>
    <row r="17" spans="2:19" ht="45" customHeight="1" x14ac:dyDescent="0.3">
      <c r="B17" s="7">
        <v>3</v>
      </c>
      <c r="C17" s="1"/>
      <c r="D17" s="29"/>
      <c r="E17" s="29"/>
      <c r="F17" s="102">
        <f t="shared" si="1"/>
        <v>0</v>
      </c>
      <c r="G17" s="34"/>
      <c r="H17" s="1"/>
      <c r="I17" s="30"/>
      <c r="J17" s="2"/>
      <c r="K17" s="34"/>
      <c r="L17" s="1"/>
      <c r="M17" s="2"/>
      <c r="N17" s="34"/>
      <c r="O17" s="1"/>
      <c r="P17" s="103">
        <f t="shared" si="0"/>
        <v>0</v>
      </c>
      <c r="Q17" s="1"/>
      <c r="R17" s="1"/>
      <c r="S17" s="2"/>
    </row>
    <row r="18" spans="2:19" ht="45" customHeight="1" x14ac:dyDescent="0.3">
      <c r="B18" s="7">
        <v>4</v>
      </c>
      <c r="C18" s="1"/>
      <c r="D18" s="29"/>
      <c r="E18" s="29"/>
      <c r="F18" s="102">
        <f t="shared" si="1"/>
        <v>0</v>
      </c>
      <c r="G18" s="34"/>
      <c r="H18" s="1"/>
      <c r="I18" s="30"/>
      <c r="J18" s="2"/>
      <c r="K18" s="34"/>
      <c r="L18" s="1"/>
      <c r="M18" s="2"/>
      <c r="N18" s="34"/>
      <c r="O18" s="1"/>
      <c r="P18" s="103">
        <f t="shared" si="0"/>
        <v>0</v>
      </c>
      <c r="Q18" s="1"/>
      <c r="R18" s="1"/>
      <c r="S18" s="2"/>
    </row>
    <row r="19" spans="2:19" ht="45" customHeight="1" x14ac:dyDescent="0.3">
      <c r="B19" s="7">
        <v>5</v>
      </c>
      <c r="C19" s="1"/>
      <c r="D19" s="29"/>
      <c r="E19" s="29"/>
      <c r="F19" s="102">
        <f t="shared" si="1"/>
        <v>0</v>
      </c>
      <c r="G19" s="34"/>
      <c r="H19" s="1"/>
      <c r="I19" s="30"/>
      <c r="J19" s="2"/>
      <c r="K19" s="34"/>
      <c r="L19" s="1"/>
      <c r="M19" s="2"/>
      <c r="N19" s="34"/>
      <c r="O19" s="1"/>
      <c r="P19" s="103">
        <f t="shared" si="0"/>
        <v>0</v>
      </c>
      <c r="Q19" s="1"/>
      <c r="R19" s="1"/>
      <c r="S19" s="2"/>
    </row>
    <row r="20" spans="2:19" ht="45" customHeight="1" x14ac:dyDescent="0.3">
      <c r="B20" s="7">
        <v>6</v>
      </c>
      <c r="C20" s="1"/>
      <c r="D20" s="29"/>
      <c r="E20" s="29"/>
      <c r="F20" s="102">
        <f t="shared" si="1"/>
        <v>0</v>
      </c>
      <c r="G20" s="34"/>
      <c r="H20" s="1"/>
      <c r="I20" s="30"/>
      <c r="J20" s="2"/>
      <c r="K20" s="34"/>
      <c r="L20" s="1"/>
      <c r="M20" s="2"/>
      <c r="N20" s="34"/>
      <c r="O20" s="1"/>
      <c r="P20" s="103">
        <f t="shared" si="0"/>
        <v>0</v>
      </c>
      <c r="Q20" s="1"/>
      <c r="R20" s="1"/>
      <c r="S20" s="2"/>
    </row>
    <row r="21" spans="2:19" ht="45" customHeight="1" x14ac:dyDescent="0.3">
      <c r="B21" s="7">
        <v>7</v>
      </c>
      <c r="C21" s="1"/>
      <c r="D21" s="29"/>
      <c r="E21" s="29"/>
      <c r="F21" s="102">
        <f t="shared" si="1"/>
        <v>0</v>
      </c>
      <c r="G21" s="34"/>
      <c r="H21" s="1"/>
      <c r="I21" s="30"/>
      <c r="J21" s="2"/>
      <c r="K21" s="34"/>
      <c r="L21" s="1"/>
      <c r="M21" s="2"/>
      <c r="N21" s="34"/>
      <c r="O21" s="1"/>
      <c r="P21" s="103">
        <f t="shared" si="0"/>
        <v>0</v>
      </c>
      <c r="Q21" s="1"/>
      <c r="R21" s="1"/>
      <c r="S21" s="2"/>
    </row>
    <row r="22" spans="2:19" ht="45" customHeight="1" x14ac:dyDescent="0.3">
      <c r="B22" s="7">
        <v>8</v>
      </c>
      <c r="C22" s="1"/>
      <c r="D22" s="29"/>
      <c r="E22" s="29"/>
      <c r="F22" s="102">
        <f t="shared" si="1"/>
        <v>0</v>
      </c>
      <c r="G22" s="34"/>
      <c r="H22" s="1"/>
      <c r="I22" s="30"/>
      <c r="J22" s="2"/>
      <c r="K22" s="34"/>
      <c r="L22" s="1"/>
      <c r="M22" s="2"/>
      <c r="N22" s="34"/>
      <c r="O22" s="1"/>
      <c r="P22" s="103">
        <f t="shared" si="0"/>
        <v>0</v>
      </c>
      <c r="Q22" s="1"/>
      <c r="R22" s="1"/>
      <c r="S22" s="2"/>
    </row>
    <row r="23" spans="2:19" ht="45" customHeight="1" x14ac:dyDescent="0.3">
      <c r="B23" s="7">
        <v>9</v>
      </c>
      <c r="C23" s="1"/>
      <c r="D23" s="29"/>
      <c r="E23" s="29"/>
      <c r="F23" s="102">
        <f t="shared" si="1"/>
        <v>0</v>
      </c>
      <c r="G23" s="34"/>
      <c r="H23" s="1"/>
      <c r="I23" s="30"/>
      <c r="J23" s="2"/>
      <c r="K23" s="34"/>
      <c r="L23" s="1"/>
      <c r="M23" s="2"/>
      <c r="N23" s="34"/>
      <c r="O23" s="1"/>
      <c r="P23" s="103">
        <f t="shared" si="0"/>
        <v>0</v>
      </c>
      <c r="Q23" s="1"/>
      <c r="R23" s="1"/>
      <c r="S23" s="2"/>
    </row>
    <row r="24" spans="2:19" ht="30" customHeight="1" thickBot="1" x14ac:dyDescent="0.35">
      <c r="B24" s="8"/>
      <c r="C24" s="5"/>
      <c r="D24" s="32"/>
      <c r="E24" s="32"/>
      <c r="F24" s="32"/>
      <c r="G24" s="36"/>
      <c r="H24" s="5"/>
      <c r="I24" s="32"/>
      <c r="J24" s="6"/>
      <c r="K24" s="36"/>
      <c r="L24" s="5"/>
      <c r="M24" s="6"/>
      <c r="N24" s="36"/>
      <c r="O24" s="5"/>
      <c r="P24" s="5"/>
      <c r="Q24" s="5"/>
      <c r="R24" s="5"/>
      <c r="S24" s="6"/>
    </row>
    <row r="25" spans="2:19" s="54" customFormat="1" ht="48.6" customHeight="1" thickTop="1" thickBot="1" x14ac:dyDescent="0.35">
      <c r="B25" s="47" t="s">
        <v>2</v>
      </c>
      <c r="C25" s="48">
        <f>SUM(C15:C24)</f>
        <v>2</v>
      </c>
      <c r="D25" s="49"/>
      <c r="E25" s="49"/>
      <c r="F25" s="108">
        <f>SUM(F15:F24)</f>
        <v>16998</v>
      </c>
      <c r="G25" s="50"/>
      <c r="H25" s="51"/>
      <c r="I25" s="52"/>
      <c r="J25" s="53"/>
      <c r="K25" s="50"/>
      <c r="L25" s="51"/>
      <c r="M25" s="53"/>
      <c r="N25" s="50"/>
      <c r="O25" s="51"/>
      <c r="P25" s="96">
        <f>SUM(P15:P24)</f>
        <v>16998</v>
      </c>
      <c r="Q25" s="51"/>
      <c r="R25" s="51"/>
      <c r="S25" s="53"/>
    </row>
    <row r="26" spans="2:19" ht="30.6" x14ac:dyDescent="0.3">
      <c r="B26" s="190" t="s">
        <v>5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/>
    </row>
    <row r="27" spans="2:19" ht="24" thickBot="1" x14ac:dyDescent="0.35">
      <c r="B27" s="193" t="s">
        <v>6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/>
    </row>
    <row r="28" spans="2:19" ht="205.2" customHeight="1" thickBot="1" x14ac:dyDescent="0.35">
      <c r="B28" s="196" t="s">
        <v>26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8"/>
    </row>
    <row r="29" spans="2:19" ht="64.2" customHeight="1" thickBot="1" x14ac:dyDescent="0.35">
      <c r="B29" s="199" t="s">
        <v>31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1"/>
    </row>
  </sheetData>
  <mergeCells count="22">
    <mergeCell ref="B29:S29"/>
    <mergeCell ref="B9:F9"/>
    <mergeCell ref="G9:S9"/>
    <mergeCell ref="C10:E10"/>
    <mergeCell ref="L10:M10"/>
    <mergeCell ref="O10:S10"/>
    <mergeCell ref="F11:F14"/>
    <mergeCell ref="G11:J13"/>
    <mergeCell ref="K11:M13"/>
    <mergeCell ref="N11:R12"/>
    <mergeCell ref="S11:S14"/>
    <mergeCell ref="N13:O13"/>
    <mergeCell ref="P13:R13"/>
    <mergeCell ref="B26:S26"/>
    <mergeCell ref="B27:S27"/>
    <mergeCell ref="B28:S28"/>
    <mergeCell ref="B8:S8"/>
    <mergeCell ref="B2:S3"/>
    <mergeCell ref="B4:S4"/>
    <mergeCell ref="B5:S5"/>
    <mergeCell ref="B6:S6"/>
    <mergeCell ref="B7:S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A66C-810F-4E30-8CF8-559CA9DFFEB3}">
  <sheetPr>
    <pageSetUpPr fitToPage="1"/>
  </sheetPr>
  <dimension ref="B1:V54"/>
  <sheetViews>
    <sheetView topLeftCell="A7" zoomScale="55" zoomScaleNormal="55" workbookViewId="0">
      <selection activeCell="H15" sqref="H15:I15"/>
    </sheetView>
  </sheetViews>
  <sheetFormatPr defaultRowHeight="28.2" x14ac:dyDescent="0.3"/>
  <cols>
    <col min="1" max="1" width="1.6640625" customWidth="1"/>
    <col min="2" max="2" width="9.44140625" style="10" customWidth="1"/>
    <col min="3" max="3" width="13.33203125" style="10" customWidth="1"/>
    <col min="4" max="4" width="14.88671875" style="10" customWidth="1"/>
    <col min="5" max="5" width="19.33203125" style="10" customWidth="1"/>
    <col min="6" max="6" width="23.21875" customWidth="1"/>
    <col min="7" max="7" width="19.77734375" customWidth="1"/>
    <col min="8" max="8" width="21.21875" customWidth="1"/>
    <col min="9" max="9" width="21.6640625" customWidth="1"/>
    <col min="10" max="10" width="18.33203125" customWidth="1"/>
    <col min="11" max="11" width="19.21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6.33203125" customWidth="1"/>
    <col min="20" max="20" width="16.44140625" customWidth="1"/>
    <col min="21" max="21" width="13.33203125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278" t="s">
        <v>201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2:22" ht="52.8" customHeight="1" x14ac:dyDescent="0.3">
      <c r="B5" s="281" t="s">
        <v>198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199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137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200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99" customHeight="1" thickBot="1" x14ac:dyDescent="0.35">
      <c r="B10" s="293" t="s">
        <v>1</v>
      </c>
      <c r="C10" s="294"/>
      <c r="D10" s="295"/>
      <c r="E10" s="369" t="s">
        <v>202</v>
      </c>
      <c r="F10" s="370"/>
      <c r="G10" s="371"/>
      <c r="H10" s="296" t="s">
        <v>119</v>
      </c>
      <c r="I10" s="297"/>
      <c r="J10" s="372" t="s">
        <v>205</v>
      </c>
      <c r="K10" s="373"/>
      <c r="L10" s="373"/>
      <c r="M10" s="374"/>
      <c r="N10" s="73" t="s">
        <v>86</v>
      </c>
      <c r="O10" s="293" t="s">
        <v>203</v>
      </c>
      <c r="P10" s="295"/>
      <c r="Q10" s="301" t="s">
        <v>53</v>
      </c>
      <c r="R10" s="295"/>
      <c r="S10" s="302" t="s">
        <v>204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351" t="s">
        <v>84</v>
      </c>
      <c r="D13" s="352"/>
      <c r="E13" s="353"/>
      <c r="F13" s="375" t="s">
        <v>131</v>
      </c>
      <c r="G13" s="362"/>
      <c r="H13" s="362"/>
      <c r="I13" s="362"/>
      <c r="J13" s="362"/>
      <c r="K13" s="362"/>
      <c r="L13" s="363"/>
      <c r="M13" s="361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16.8" customHeight="1" x14ac:dyDescent="0.3">
      <c r="B14" s="349"/>
      <c r="C14" s="354"/>
      <c r="D14" s="355"/>
      <c r="E14" s="356"/>
      <c r="F14" s="367"/>
      <c r="G14" s="326"/>
      <c r="H14" s="326"/>
      <c r="I14" s="326"/>
      <c r="J14" s="326"/>
      <c r="K14" s="326"/>
      <c r="L14" s="368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57"/>
      <c r="D15" s="358"/>
      <c r="E15" s="359"/>
      <c r="F15" s="337" t="s">
        <v>206</v>
      </c>
      <c r="G15" s="260"/>
      <c r="H15" s="318"/>
      <c r="I15" s="260"/>
      <c r="J15" s="259"/>
      <c r="K15" s="26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150" t="s">
        <v>209</v>
      </c>
      <c r="G16" s="129" t="s">
        <v>207</v>
      </c>
      <c r="H16" s="130"/>
      <c r="I16" s="129"/>
      <c r="J16" s="130"/>
      <c r="K16" s="131"/>
      <c r="L16" s="320"/>
      <c r="M16" s="338" t="s">
        <v>88</v>
      </c>
      <c r="N16" s="316" t="s">
        <v>89</v>
      </c>
      <c r="O16" s="140" t="s">
        <v>123</v>
      </c>
      <c r="P16" s="137" t="s">
        <v>125</v>
      </c>
      <c r="Q16" s="142" t="s">
        <v>123</v>
      </c>
      <c r="R16" s="143" t="s">
        <v>125</v>
      </c>
      <c r="S16" s="314" t="s">
        <v>130</v>
      </c>
      <c r="T16" s="316" t="s">
        <v>23</v>
      </c>
      <c r="U16" s="316" t="s">
        <v>7</v>
      </c>
      <c r="V16" s="236"/>
    </row>
    <row r="17" spans="2:22" s="14" customFormat="1" ht="47.4" customHeight="1" x14ac:dyDescent="0.3">
      <c r="B17" s="349"/>
      <c r="C17" s="338"/>
      <c r="D17" s="316"/>
      <c r="E17" s="236"/>
      <c r="F17" s="136">
        <v>290</v>
      </c>
      <c r="G17" s="132">
        <v>290</v>
      </c>
      <c r="H17" s="151"/>
      <c r="I17" s="132"/>
      <c r="J17" s="151"/>
      <c r="K17" s="133"/>
      <c r="L17" s="320"/>
      <c r="M17" s="338"/>
      <c r="N17" s="316"/>
      <c r="O17" s="129" t="s">
        <v>210</v>
      </c>
      <c r="P17" s="138" t="s">
        <v>126</v>
      </c>
      <c r="Q17" s="144">
        <v>150</v>
      </c>
      <c r="R17" s="145">
        <v>290</v>
      </c>
      <c r="S17" s="314"/>
      <c r="T17" s="316"/>
      <c r="U17" s="316"/>
      <c r="V17" s="236"/>
    </row>
    <row r="18" spans="2:22" s="14" customFormat="1" ht="70.2" customHeight="1" thickBot="1" x14ac:dyDescent="0.35">
      <c r="B18" s="350"/>
      <c r="C18" s="339"/>
      <c r="D18" s="317"/>
      <c r="E18" s="237"/>
      <c r="F18" s="134" t="s">
        <v>208</v>
      </c>
      <c r="G18" s="134"/>
      <c r="H18" s="135"/>
      <c r="I18" s="135"/>
      <c r="J18" s="135"/>
      <c r="K18" s="135"/>
      <c r="L18" s="321"/>
      <c r="M18" s="339"/>
      <c r="N18" s="317"/>
      <c r="O18" s="167" t="s">
        <v>211</v>
      </c>
      <c r="P18" s="139" t="s">
        <v>127</v>
      </c>
      <c r="Q18" s="148" t="s">
        <v>129</v>
      </c>
      <c r="R18" s="149" t="s">
        <v>129</v>
      </c>
      <c r="S18" s="315"/>
      <c r="T18" s="317"/>
      <c r="U18" s="317"/>
      <c r="V18" s="237"/>
    </row>
    <row r="19" spans="2:22" s="123" customFormat="1" ht="45" customHeight="1" thickTop="1" x14ac:dyDescent="0.3">
      <c r="B19" s="109">
        <v>1</v>
      </c>
      <c r="C19" s="152" t="s">
        <v>132</v>
      </c>
      <c r="D19" s="111" t="s">
        <v>133</v>
      </c>
      <c r="E19" s="112" t="s">
        <v>133</v>
      </c>
      <c r="F19" s="113">
        <v>4</v>
      </c>
      <c r="G19" s="114"/>
      <c r="H19" s="114"/>
      <c r="I19" s="114"/>
      <c r="J19" s="114"/>
      <c r="K19" s="114"/>
      <c r="L19" s="115">
        <f>+(F19*F17+G19*G17+H19*H17+I19*I17+J19*J17+K19*K17)</f>
        <v>1160</v>
      </c>
      <c r="M19" s="164" t="s">
        <v>133</v>
      </c>
      <c r="N19" s="165" t="s">
        <v>133</v>
      </c>
      <c r="O19" s="127" t="s">
        <v>141</v>
      </c>
      <c r="P19" s="166" t="s">
        <v>141</v>
      </c>
      <c r="Q19" s="146">
        <v>0</v>
      </c>
      <c r="R19" s="147">
        <v>0</v>
      </c>
      <c r="S19" s="120">
        <f>+(L19+Q19*Q17+R19*R17)</f>
        <v>1160</v>
      </c>
      <c r="T19" s="119" t="s">
        <v>135</v>
      </c>
      <c r="U19" s="121" t="s">
        <v>134</v>
      </c>
      <c r="V19" s="122"/>
    </row>
    <row r="20" spans="2:22" ht="58.2" customHeight="1" x14ac:dyDescent="0.3">
      <c r="B20" s="78">
        <v>2</v>
      </c>
      <c r="C20" s="7"/>
      <c r="D20" s="69"/>
      <c r="E20" s="83"/>
      <c r="F20" s="45"/>
      <c r="G20" s="42"/>
      <c r="H20" s="42"/>
      <c r="I20" s="42"/>
      <c r="J20" s="42"/>
      <c r="K20" s="42"/>
      <c r="L20" s="91">
        <f>+(F20*359+G20*399+H20*269+I20*299+J20*549+K20*K19)</f>
        <v>0</v>
      </c>
      <c r="M20" s="45"/>
      <c r="N20" s="43"/>
      <c r="O20" s="46"/>
      <c r="P20" s="55"/>
      <c r="Q20" s="34"/>
      <c r="R20" s="1"/>
      <c r="S20" s="94">
        <f t="shared" ref="S20:S48" si="0">+(L20+Q20+R20)</f>
        <v>0</v>
      </c>
      <c r="T20" s="1"/>
      <c r="U20" s="1"/>
      <c r="V20" s="2"/>
    </row>
    <row r="21" spans="2:22" ht="45" customHeight="1" x14ac:dyDescent="0.3">
      <c r="B21" s="78">
        <v>3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ref="L21:L48" si="1">+(F21*359+G21*399+H21*269+I21*299+J21*549+K21*599)</f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4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5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6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7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8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8">
        <v>9</v>
      </c>
      <c r="C27" s="7"/>
      <c r="D27" s="69"/>
      <c r="E27" s="83"/>
      <c r="F27" s="34"/>
      <c r="G27" s="29"/>
      <c r="H27" s="29"/>
      <c r="I27" s="29"/>
      <c r="J27" s="29"/>
      <c r="K27" s="29"/>
      <c r="L27" s="91">
        <f t="shared" si="1"/>
        <v>0</v>
      </c>
      <c r="M27" s="34"/>
      <c r="N27" s="1"/>
      <c r="O27" s="30"/>
      <c r="P27" s="2"/>
      <c r="Q27" s="34"/>
      <c r="R27" s="1"/>
      <c r="S27" s="94">
        <f t="shared" si="0"/>
        <v>0</v>
      </c>
      <c r="T27" s="1"/>
      <c r="U27" s="1"/>
      <c r="V27" s="2"/>
    </row>
    <row r="28" spans="2:22" ht="45" customHeight="1" x14ac:dyDescent="0.3">
      <c r="B28" s="79">
        <v>10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11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12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13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14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15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16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17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18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19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20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21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22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23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24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25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26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27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28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29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45" customHeight="1" x14ac:dyDescent="0.3">
      <c r="B48" s="79">
        <v>30</v>
      </c>
      <c r="C48" s="11"/>
      <c r="D48" s="70"/>
      <c r="E48" s="84"/>
      <c r="F48" s="35"/>
      <c r="G48" s="29"/>
      <c r="H48" s="29"/>
      <c r="I48" s="29"/>
      <c r="J48" s="29"/>
      <c r="K48" s="29"/>
      <c r="L48" s="91">
        <f t="shared" si="1"/>
        <v>0</v>
      </c>
      <c r="M48" s="35"/>
      <c r="N48" s="12"/>
      <c r="O48" s="31"/>
      <c r="P48" s="13"/>
      <c r="Q48" s="35"/>
      <c r="R48" s="12"/>
      <c r="S48" s="94">
        <f t="shared" si="0"/>
        <v>0</v>
      </c>
      <c r="T48" s="12"/>
      <c r="U48" s="12"/>
      <c r="V48" s="13"/>
    </row>
    <row r="49" spans="2:22" ht="30" customHeight="1" thickBot="1" x14ac:dyDescent="0.35">
      <c r="B49" s="80"/>
      <c r="C49" s="8"/>
      <c r="D49" s="71"/>
      <c r="E49" s="85"/>
      <c r="F49" s="36"/>
      <c r="G49" s="32"/>
      <c r="H49" s="32"/>
      <c r="I49" s="32"/>
      <c r="J49" s="32"/>
      <c r="K49" s="32"/>
      <c r="L49" s="92"/>
      <c r="M49" s="36"/>
      <c r="N49" s="5"/>
      <c r="O49" s="32"/>
      <c r="P49" s="6"/>
      <c r="Q49" s="36"/>
      <c r="R49" s="5"/>
      <c r="S49" s="97"/>
      <c r="T49" s="5"/>
      <c r="U49" s="5"/>
      <c r="V49" s="6"/>
    </row>
    <row r="50" spans="2:22" s="54" customFormat="1" ht="48.6" customHeight="1" thickTop="1" thickBot="1" x14ac:dyDescent="0.35">
      <c r="B50" s="81" t="s">
        <v>2</v>
      </c>
      <c r="C50" s="86"/>
      <c r="D50" s="87"/>
      <c r="E50" s="88"/>
      <c r="F50" s="50">
        <f>SUM(F19:F49)</f>
        <v>4</v>
      </c>
      <c r="G50" s="52"/>
      <c r="H50" s="52"/>
      <c r="I50" s="52"/>
      <c r="J50" s="52"/>
      <c r="K50" s="52"/>
      <c r="L50" s="93">
        <f>SUM(L19:L49)</f>
        <v>1160</v>
      </c>
      <c r="M50" s="50"/>
      <c r="N50" s="51"/>
      <c r="O50" s="52"/>
      <c r="P50" s="53"/>
      <c r="Q50" s="50"/>
      <c r="R50" s="51"/>
      <c r="S50" s="96">
        <f>SUM(S19:S49)</f>
        <v>1160</v>
      </c>
      <c r="T50" s="51"/>
      <c r="U50" s="51"/>
      <c r="V50" s="53"/>
    </row>
    <row r="51" spans="2:22" ht="30.6" x14ac:dyDescent="0.3">
      <c r="B51" s="190" t="s">
        <v>5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</row>
    <row r="52" spans="2:22" ht="34.200000000000003" thickBot="1" x14ac:dyDescent="0.35">
      <c r="B52" s="340" t="s">
        <v>6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2"/>
    </row>
    <row r="53" spans="2:22" ht="205.2" customHeight="1" thickBot="1" x14ac:dyDescent="0.35">
      <c r="B53" s="343" t="s">
        <v>79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</row>
    <row r="54" spans="2:22" ht="64.2" customHeight="1" thickBot="1" x14ac:dyDescent="0.35">
      <c r="B54" s="199" t="s">
        <v>31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1"/>
    </row>
  </sheetData>
  <mergeCells count="42">
    <mergeCell ref="B54:V54"/>
    <mergeCell ref="C16:C18"/>
    <mergeCell ref="D16:D18"/>
    <mergeCell ref="E16:E18"/>
    <mergeCell ref="M16:M18"/>
    <mergeCell ref="N16:N18"/>
    <mergeCell ref="S16:S18"/>
    <mergeCell ref="T16:T18"/>
    <mergeCell ref="U16:U18"/>
    <mergeCell ref="B51:V51"/>
    <mergeCell ref="B52:V52"/>
    <mergeCell ref="B53:V53"/>
    <mergeCell ref="B11:V11"/>
    <mergeCell ref="B12:C12"/>
    <mergeCell ref="D12:E12"/>
    <mergeCell ref="M12:O12"/>
    <mergeCell ref="B13:B18"/>
    <mergeCell ref="C13:E15"/>
    <mergeCell ref="F13:L14"/>
    <mergeCell ref="M13:P15"/>
    <mergeCell ref="Q13:U13"/>
    <mergeCell ref="V13:V18"/>
    <mergeCell ref="Q14:R15"/>
    <mergeCell ref="S14:U15"/>
    <mergeCell ref="F15:G15"/>
    <mergeCell ref="H15:I15"/>
    <mergeCell ref="J15:K15"/>
    <mergeCell ref="L15:L18"/>
    <mergeCell ref="B9:V9"/>
    <mergeCell ref="B10:D10"/>
    <mergeCell ref="E10:G10"/>
    <mergeCell ref="H10:I10"/>
    <mergeCell ref="J10:M10"/>
    <mergeCell ref="O10:P10"/>
    <mergeCell ref="Q10:R10"/>
    <mergeCell ref="S10:V10"/>
    <mergeCell ref="B8:V8"/>
    <mergeCell ref="B2:V3"/>
    <mergeCell ref="B4:V4"/>
    <mergeCell ref="B5:V5"/>
    <mergeCell ref="B6:V6"/>
    <mergeCell ref="B7:V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E8AB-9804-46B4-ADCF-3712AD910AFE}">
  <sheetPr>
    <pageSetUpPr fitToPage="1"/>
  </sheetPr>
  <dimension ref="B1:V54"/>
  <sheetViews>
    <sheetView topLeftCell="A10" zoomScale="55" zoomScaleNormal="55" workbookViewId="0">
      <selection activeCell="F15" sqref="F15:G15"/>
    </sheetView>
  </sheetViews>
  <sheetFormatPr defaultRowHeight="28.2" x14ac:dyDescent="0.3"/>
  <cols>
    <col min="1" max="1" width="1.6640625" customWidth="1"/>
    <col min="2" max="2" width="9.44140625" style="10" customWidth="1"/>
    <col min="3" max="3" width="13.33203125" style="10" customWidth="1"/>
    <col min="4" max="4" width="17.6640625" style="10" customWidth="1"/>
    <col min="5" max="5" width="19.33203125" style="10" customWidth="1"/>
    <col min="6" max="6" width="19.21875" customWidth="1"/>
    <col min="7" max="7" width="21.44140625" customWidth="1"/>
    <col min="8" max="8" width="21.21875" customWidth="1"/>
    <col min="9" max="9" width="21.6640625" customWidth="1"/>
    <col min="10" max="10" width="18.33203125" customWidth="1"/>
    <col min="11" max="11" width="19.21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6.33203125" customWidth="1"/>
    <col min="20" max="20" width="16.44140625" customWidth="1"/>
    <col min="21" max="21" width="13.33203125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376" t="s">
        <v>196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8"/>
    </row>
    <row r="5" spans="2:22" ht="52.8" customHeight="1" x14ac:dyDescent="0.3">
      <c r="B5" s="281" t="s">
        <v>197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169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187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170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96.6" customHeight="1" thickBot="1" x14ac:dyDescent="0.35">
      <c r="B10" s="379" t="s">
        <v>1</v>
      </c>
      <c r="C10" s="380"/>
      <c r="D10" s="381"/>
      <c r="E10" s="382" t="s">
        <v>190</v>
      </c>
      <c r="F10" s="383"/>
      <c r="G10" s="384"/>
      <c r="H10" s="385" t="s">
        <v>188</v>
      </c>
      <c r="I10" s="381"/>
      <c r="J10" s="386" t="s">
        <v>189</v>
      </c>
      <c r="K10" s="387"/>
      <c r="L10" s="387"/>
      <c r="M10" s="388"/>
      <c r="N10" s="73" t="s">
        <v>86</v>
      </c>
      <c r="O10" s="293" t="s">
        <v>136</v>
      </c>
      <c r="P10" s="295"/>
      <c r="Q10" s="301" t="s">
        <v>53</v>
      </c>
      <c r="R10" s="295"/>
      <c r="S10" s="302" t="s">
        <v>157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351" t="s">
        <v>84</v>
      </c>
      <c r="D13" s="352"/>
      <c r="E13" s="353"/>
      <c r="F13" s="287" t="s">
        <v>131</v>
      </c>
      <c r="G13" s="288"/>
      <c r="H13" s="288"/>
      <c r="I13" s="288"/>
      <c r="J13" s="288"/>
      <c r="K13" s="288"/>
      <c r="L13" s="360"/>
      <c r="M13" s="361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39.6" customHeight="1" x14ac:dyDescent="0.3">
      <c r="B14" s="349"/>
      <c r="C14" s="354"/>
      <c r="D14" s="355"/>
      <c r="E14" s="356"/>
      <c r="F14" s="391" t="s">
        <v>192</v>
      </c>
      <c r="G14" s="331"/>
      <c r="H14" s="392" t="s">
        <v>193</v>
      </c>
      <c r="I14" s="392"/>
      <c r="J14" s="392"/>
      <c r="K14" s="393"/>
      <c r="L14" s="153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57"/>
      <c r="D15" s="358"/>
      <c r="E15" s="359"/>
      <c r="F15" s="337" t="s">
        <v>191</v>
      </c>
      <c r="G15" s="260"/>
      <c r="H15" s="389" t="s">
        <v>194</v>
      </c>
      <c r="I15" s="390"/>
      <c r="J15" s="389" t="s">
        <v>195</v>
      </c>
      <c r="K15" s="39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163" t="s">
        <v>164</v>
      </c>
      <c r="G16" s="129" t="s">
        <v>166</v>
      </c>
      <c r="H16" s="159" t="s">
        <v>164</v>
      </c>
      <c r="I16" s="129" t="s">
        <v>166</v>
      </c>
      <c r="J16" s="130" t="s">
        <v>165</v>
      </c>
      <c r="K16" s="129" t="s">
        <v>166</v>
      </c>
      <c r="L16" s="320"/>
      <c r="M16" s="338" t="s">
        <v>88</v>
      </c>
      <c r="N16" s="316" t="s">
        <v>89</v>
      </c>
      <c r="O16" s="140" t="s">
        <v>123</v>
      </c>
      <c r="P16" s="137" t="s">
        <v>125</v>
      </c>
      <c r="Q16" s="142" t="s">
        <v>123</v>
      </c>
      <c r="R16" s="143" t="s">
        <v>125</v>
      </c>
      <c r="S16" s="314" t="s">
        <v>130</v>
      </c>
      <c r="T16" s="316" t="s">
        <v>23</v>
      </c>
      <c r="U16" s="316" t="s">
        <v>7</v>
      </c>
      <c r="V16" s="236"/>
    </row>
    <row r="17" spans="2:22" s="14" customFormat="1" ht="48.6" customHeight="1" x14ac:dyDescent="0.3">
      <c r="B17" s="349"/>
      <c r="C17" s="338"/>
      <c r="D17" s="316"/>
      <c r="E17" s="236"/>
      <c r="F17" s="136">
        <v>1800</v>
      </c>
      <c r="G17" s="133">
        <v>1800</v>
      </c>
      <c r="H17" s="160">
        <v>1500</v>
      </c>
      <c r="I17" s="132">
        <v>1500</v>
      </c>
      <c r="J17" s="151">
        <v>1500</v>
      </c>
      <c r="K17" s="132">
        <v>1500</v>
      </c>
      <c r="L17" s="320"/>
      <c r="M17" s="338"/>
      <c r="N17" s="316"/>
      <c r="O17" s="141" t="s">
        <v>124</v>
      </c>
      <c r="P17" s="138" t="s">
        <v>126</v>
      </c>
      <c r="Q17" s="144">
        <v>60</v>
      </c>
      <c r="R17" s="145">
        <v>130</v>
      </c>
      <c r="S17" s="314"/>
      <c r="T17" s="316"/>
      <c r="U17" s="316"/>
      <c r="V17" s="236"/>
    </row>
    <row r="18" spans="2:22" s="14" customFormat="1" ht="48.6" customHeight="1" thickBot="1" x14ac:dyDescent="0.35">
      <c r="B18" s="350"/>
      <c r="C18" s="339"/>
      <c r="D18" s="317"/>
      <c r="E18" s="237"/>
      <c r="F18" s="134" t="s">
        <v>167</v>
      </c>
      <c r="G18" s="154" t="s">
        <v>167</v>
      </c>
      <c r="H18" s="154" t="s">
        <v>167</v>
      </c>
      <c r="I18" s="128" t="s">
        <v>167</v>
      </c>
      <c r="J18" s="135" t="s">
        <v>167</v>
      </c>
      <c r="K18" s="135" t="s">
        <v>167</v>
      </c>
      <c r="L18" s="321"/>
      <c r="M18" s="339"/>
      <c r="N18" s="317"/>
      <c r="O18" s="66" t="s">
        <v>128</v>
      </c>
      <c r="P18" s="139" t="s">
        <v>127</v>
      </c>
      <c r="Q18" s="148" t="s">
        <v>129</v>
      </c>
      <c r="R18" s="149" t="s">
        <v>129</v>
      </c>
      <c r="S18" s="315"/>
      <c r="T18" s="317"/>
      <c r="U18" s="317"/>
      <c r="V18" s="237"/>
    </row>
    <row r="19" spans="2:22" s="123" customFormat="1" ht="45" customHeight="1" thickTop="1" x14ac:dyDescent="0.3">
      <c r="B19" s="109">
        <v>1</v>
      </c>
      <c r="C19" s="152" t="s">
        <v>132</v>
      </c>
      <c r="D19" s="111" t="s">
        <v>133</v>
      </c>
      <c r="E19" s="112" t="s">
        <v>133</v>
      </c>
      <c r="F19" s="113">
        <v>1</v>
      </c>
      <c r="G19" s="114"/>
      <c r="H19" s="114">
        <v>1</v>
      </c>
      <c r="I19" s="114"/>
      <c r="J19" s="114">
        <v>1</v>
      </c>
      <c r="K19" s="114"/>
      <c r="L19" s="115">
        <f>+(F19*F17+G19*G17+H19*H17+I19*I17+J19*J17+K19*K17)</f>
        <v>4800</v>
      </c>
      <c r="M19" s="113" t="s">
        <v>133</v>
      </c>
      <c r="N19" s="116" t="s">
        <v>133</v>
      </c>
      <c r="O19" s="127" t="s">
        <v>156</v>
      </c>
      <c r="P19" s="117" t="s">
        <v>133</v>
      </c>
      <c r="Q19" s="146">
        <v>0</v>
      </c>
      <c r="R19" s="147">
        <v>0</v>
      </c>
      <c r="S19" s="120">
        <f>+(L19+Q19*Q17+R19*R17)</f>
        <v>4800</v>
      </c>
      <c r="T19" s="119" t="s">
        <v>135</v>
      </c>
      <c r="U19" s="121" t="s">
        <v>134</v>
      </c>
      <c r="V19" s="122"/>
    </row>
    <row r="20" spans="2:22" ht="58.2" customHeight="1" x14ac:dyDescent="0.3">
      <c r="B20" s="78">
        <v>2</v>
      </c>
      <c r="C20" s="7"/>
      <c r="D20" s="69"/>
      <c r="E20" s="83"/>
      <c r="F20" s="45"/>
      <c r="G20" s="42"/>
      <c r="H20" s="42"/>
      <c r="I20" s="42"/>
      <c r="J20" s="42"/>
      <c r="K20" s="42"/>
      <c r="L20" s="91">
        <f>+(F20*359+G20*399+H20*269+I20*299+J20*549+K20*K19)</f>
        <v>0</v>
      </c>
      <c r="M20" s="45"/>
      <c r="N20" s="43"/>
      <c r="O20" s="46"/>
      <c r="P20" s="55"/>
      <c r="Q20" s="34"/>
      <c r="R20" s="1"/>
      <c r="S20" s="94">
        <f t="shared" ref="S20:S48" si="0">+(L20+Q20+R20)</f>
        <v>0</v>
      </c>
      <c r="T20" s="1"/>
      <c r="U20" s="1"/>
      <c r="V20" s="2"/>
    </row>
    <row r="21" spans="2:22" ht="45" customHeight="1" x14ac:dyDescent="0.3">
      <c r="B21" s="78">
        <v>3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ref="L21:L48" si="1">+(F21*359+G21*399+H21*269+I21*299+J21*549+K21*599)</f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4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5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6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7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8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8">
        <v>9</v>
      </c>
      <c r="C27" s="7"/>
      <c r="D27" s="69"/>
      <c r="E27" s="83"/>
      <c r="F27" s="34"/>
      <c r="G27" s="29"/>
      <c r="H27" s="29"/>
      <c r="I27" s="29"/>
      <c r="J27" s="29"/>
      <c r="K27" s="29"/>
      <c r="L27" s="91">
        <f t="shared" si="1"/>
        <v>0</v>
      </c>
      <c r="M27" s="34"/>
      <c r="N27" s="1"/>
      <c r="O27" s="30"/>
      <c r="P27" s="2"/>
      <c r="Q27" s="34"/>
      <c r="R27" s="1"/>
      <c r="S27" s="94">
        <f t="shared" si="0"/>
        <v>0</v>
      </c>
      <c r="T27" s="1"/>
      <c r="U27" s="1"/>
      <c r="V27" s="2"/>
    </row>
    <row r="28" spans="2:22" ht="45" customHeight="1" x14ac:dyDescent="0.3">
      <c r="B28" s="79">
        <v>10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11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12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13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14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15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16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17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18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19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20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21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22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23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24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25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26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27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28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29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45" customHeight="1" x14ac:dyDescent="0.3">
      <c r="B48" s="79">
        <v>30</v>
      </c>
      <c r="C48" s="11"/>
      <c r="D48" s="70"/>
      <c r="E48" s="84"/>
      <c r="F48" s="35"/>
      <c r="G48" s="29"/>
      <c r="H48" s="29"/>
      <c r="I48" s="29"/>
      <c r="J48" s="29"/>
      <c r="K48" s="29"/>
      <c r="L48" s="91">
        <f t="shared" si="1"/>
        <v>0</v>
      </c>
      <c r="M48" s="35"/>
      <c r="N48" s="12"/>
      <c r="O48" s="31"/>
      <c r="P48" s="13"/>
      <c r="Q48" s="35"/>
      <c r="R48" s="12"/>
      <c r="S48" s="94">
        <f t="shared" si="0"/>
        <v>0</v>
      </c>
      <c r="T48" s="12"/>
      <c r="U48" s="12"/>
      <c r="V48" s="13"/>
    </row>
    <row r="49" spans="2:22" ht="30" customHeight="1" thickBot="1" x14ac:dyDescent="0.35">
      <c r="B49" s="80"/>
      <c r="C49" s="8"/>
      <c r="D49" s="71"/>
      <c r="E49" s="85"/>
      <c r="F49" s="36"/>
      <c r="G49" s="32"/>
      <c r="H49" s="32"/>
      <c r="I49" s="32"/>
      <c r="J49" s="32"/>
      <c r="K49" s="32"/>
      <c r="L49" s="92"/>
      <c r="M49" s="36"/>
      <c r="N49" s="5"/>
      <c r="O49" s="32"/>
      <c r="P49" s="6"/>
      <c r="Q49" s="36"/>
      <c r="R49" s="5"/>
      <c r="S49" s="97"/>
      <c r="T49" s="5"/>
      <c r="U49" s="5"/>
      <c r="V49" s="6"/>
    </row>
    <row r="50" spans="2:22" s="54" customFormat="1" ht="48.6" customHeight="1" thickTop="1" thickBot="1" x14ac:dyDescent="0.35">
      <c r="B50" s="81" t="s">
        <v>2</v>
      </c>
      <c r="C50" s="86"/>
      <c r="D50" s="87"/>
      <c r="E50" s="88"/>
      <c r="F50" s="50">
        <f>SUM(F19:F49)</f>
        <v>1</v>
      </c>
      <c r="G50" s="52"/>
      <c r="H50" s="52"/>
      <c r="I50" s="52"/>
      <c r="J50" s="52"/>
      <c r="K50" s="52"/>
      <c r="L50" s="93">
        <f>SUM(L19:L49)</f>
        <v>4800</v>
      </c>
      <c r="M50" s="50"/>
      <c r="N50" s="51"/>
      <c r="O50" s="52"/>
      <c r="P50" s="53"/>
      <c r="Q50" s="50"/>
      <c r="R50" s="51"/>
      <c r="S50" s="96">
        <f>SUM(S19:S49)</f>
        <v>4800</v>
      </c>
      <c r="T50" s="51"/>
      <c r="U50" s="51"/>
      <c r="V50" s="53"/>
    </row>
    <row r="51" spans="2:22" ht="30.6" x14ac:dyDescent="0.3">
      <c r="B51" s="190" t="s">
        <v>5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</row>
    <row r="52" spans="2:22" ht="34.200000000000003" thickBot="1" x14ac:dyDescent="0.35">
      <c r="B52" s="340" t="s">
        <v>6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2"/>
    </row>
    <row r="53" spans="2:22" ht="205.2" customHeight="1" thickBot="1" x14ac:dyDescent="0.35">
      <c r="B53" s="343" t="s">
        <v>79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</row>
    <row r="54" spans="2:22" ht="64.2" customHeight="1" thickBot="1" x14ac:dyDescent="0.35">
      <c r="B54" s="199" t="s">
        <v>31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1"/>
    </row>
  </sheetData>
  <mergeCells count="44">
    <mergeCell ref="B51:V51"/>
    <mergeCell ref="B52:V52"/>
    <mergeCell ref="B53:V53"/>
    <mergeCell ref="B54:V54"/>
    <mergeCell ref="F13:L13"/>
    <mergeCell ref="F14:G14"/>
    <mergeCell ref="H14:K14"/>
    <mergeCell ref="C16:C18"/>
    <mergeCell ref="D16:D18"/>
    <mergeCell ref="E16:E18"/>
    <mergeCell ref="M16:M18"/>
    <mergeCell ref="N16:N18"/>
    <mergeCell ref="S16:S18"/>
    <mergeCell ref="Q14:R15"/>
    <mergeCell ref="S14:U15"/>
    <mergeCell ref="F15:G15"/>
    <mergeCell ref="B11:V11"/>
    <mergeCell ref="B12:C12"/>
    <mergeCell ref="D12:E12"/>
    <mergeCell ref="M12:O12"/>
    <mergeCell ref="B13:B18"/>
    <mergeCell ref="C13:E15"/>
    <mergeCell ref="M13:P15"/>
    <mergeCell ref="Q13:U13"/>
    <mergeCell ref="V13:V18"/>
    <mergeCell ref="H15:I15"/>
    <mergeCell ref="J15:K15"/>
    <mergeCell ref="L15:L18"/>
    <mergeCell ref="T16:T18"/>
    <mergeCell ref="U16:U18"/>
    <mergeCell ref="B9:V9"/>
    <mergeCell ref="B10:D10"/>
    <mergeCell ref="E10:G10"/>
    <mergeCell ref="H10:I10"/>
    <mergeCell ref="J10:M10"/>
    <mergeCell ref="O10:P10"/>
    <mergeCell ref="Q10:R10"/>
    <mergeCell ref="S10:V10"/>
    <mergeCell ref="B8:V8"/>
    <mergeCell ref="B2:V3"/>
    <mergeCell ref="B4:V4"/>
    <mergeCell ref="B5:V5"/>
    <mergeCell ref="B6:V6"/>
    <mergeCell ref="B7:V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E2E4-3A65-4A80-B10E-38F2C0318623}">
  <sheetPr>
    <pageSetUpPr fitToPage="1"/>
  </sheetPr>
  <dimension ref="B1:V54"/>
  <sheetViews>
    <sheetView topLeftCell="B7" zoomScale="55" zoomScaleNormal="55" workbookViewId="0">
      <selection activeCell="F15" sqref="F15:I18"/>
    </sheetView>
  </sheetViews>
  <sheetFormatPr defaultRowHeight="28.2" x14ac:dyDescent="0.3"/>
  <cols>
    <col min="1" max="1" width="1.6640625" customWidth="1"/>
    <col min="2" max="2" width="9.44140625" style="10" customWidth="1"/>
    <col min="3" max="3" width="13.33203125" style="10" customWidth="1"/>
    <col min="4" max="4" width="17.6640625" style="10" customWidth="1"/>
    <col min="5" max="5" width="19.33203125" style="10" customWidth="1"/>
    <col min="6" max="6" width="19.21875" customWidth="1"/>
    <col min="7" max="7" width="21.44140625" customWidth="1"/>
    <col min="8" max="8" width="21.21875" customWidth="1"/>
    <col min="9" max="9" width="21.6640625" customWidth="1"/>
    <col min="10" max="10" width="18.33203125" customWidth="1"/>
    <col min="11" max="11" width="19.21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6.33203125" customWidth="1"/>
    <col min="20" max="20" width="16.44140625" customWidth="1"/>
    <col min="21" max="21" width="13.33203125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278" t="s">
        <v>168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2:22" ht="52.8" customHeight="1" x14ac:dyDescent="0.3">
      <c r="B5" s="281" t="s">
        <v>171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169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172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170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96.6" customHeight="1" thickBot="1" x14ac:dyDescent="0.35">
      <c r="B10" s="394" t="s">
        <v>159</v>
      </c>
      <c r="C10" s="395"/>
      <c r="D10" s="396"/>
      <c r="E10" s="397" t="s">
        <v>160</v>
      </c>
      <c r="F10" s="398"/>
      <c r="G10" s="399"/>
      <c r="H10" s="400" t="s">
        <v>158</v>
      </c>
      <c r="I10" s="396"/>
      <c r="J10" s="401" t="s">
        <v>161</v>
      </c>
      <c r="K10" s="402"/>
      <c r="L10" s="402"/>
      <c r="M10" s="403"/>
      <c r="N10" s="73" t="s">
        <v>86</v>
      </c>
      <c r="O10" s="293" t="s">
        <v>136</v>
      </c>
      <c r="P10" s="295"/>
      <c r="Q10" s="301" t="s">
        <v>53</v>
      </c>
      <c r="R10" s="295"/>
      <c r="S10" s="302" t="s">
        <v>157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351" t="s">
        <v>84</v>
      </c>
      <c r="D13" s="352"/>
      <c r="E13" s="353"/>
      <c r="F13" s="375" t="s">
        <v>131</v>
      </c>
      <c r="G13" s="362"/>
      <c r="H13" s="362"/>
      <c r="I13" s="362"/>
      <c r="J13" s="362"/>
      <c r="K13" s="362"/>
      <c r="L13" s="363"/>
      <c r="M13" s="361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16.8" customHeight="1" x14ac:dyDescent="0.3">
      <c r="B14" s="349"/>
      <c r="C14" s="354"/>
      <c r="D14" s="355"/>
      <c r="E14" s="356"/>
      <c r="F14" s="367"/>
      <c r="G14" s="326"/>
      <c r="H14" s="326"/>
      <c r="I14" s="326"/>
      <c r="J14" s="326"/>
      <c r="K14" s="326"/>
      <c r="L14" s="368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57"/>
      <c r="D15" s="358"/>
      <c r="E15" s="359"/>
      <c r="F15" s="337" t="s">
        <v>162</v>
      </c>
      <c r="G15" s="260"/>
      <c r="H15" s="337" t="s">
        <v>163</v>
      </c>
      <c r="I15" s="260"/>
      <c r="J15" s="259"/>
      <c r="K15" s="26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150" t="s">
        <v>164</v>
      </c>
      <c r="G16" s="129" t="s">
        <v>166</v>
      </c>
      <c r="H16" s="130" t="s">
        <v>165</v>
      </c>
      <c r="I16" s="129" t="s">
        <v>166</v>
      </c>
      <c r="J16" s="130"/>
      <c r="K16" s="131"/>
      <c r="L16" s="320"/>
      <c r="M16" s="338" t="s">
        <v>88</v>
      </c>
      <c r="N16" s="316" t="s">
        <v>89</v>
      </c>
      <c r="O16" s="140" t="s">
        <v>123</v>
      </c>
      <c r="P16" s="137" t="s">
        <v>125</v>
      </c>
      <c r="Q16" s="142" t="s">
        <v>123</v>
      </c>
      <c r="R16" s="143" t="s">
        <v>125</v>
      </c>
      <c r="S16" s="314" t="s">
        <v>130</v>
      </c>
      <c r="T16" s="316" t="s">
        <v>23</v>
      </c>
      <c r="U16" s="316" t="s">
        <v>7</v>
      </c>
      <c r="V16" s="236"/>
    </row>
    <row r="17" spans="2:22" s="14" customFormat="1" ht="48.6" customHeight="1" x14ac:dyDescent="0.3">
      <c r="B17" s="349"/>
      <c r="C17" s="338"/>
      <c r="D17" s="316"/>
      <c r="E17" s="236"/>
      <c r="F17" s="136">
        <v>1500</v>
      </c>
      <c r="G17" s="132">
        <v>1500</v>
      </c>
      <c r="H17" s="151">
        <v>1500</v>
      </c>
      <c r="I17" s="132">
        <v>1500</v>
      </c>
      <c r="J17" s="151">
        <v>0</v>
      </c>
      <c r="K17" s="133">
        <v>0</v>
      </c>
      <c r="L17" s="320"/>
      <c r="M17" s="338"/>
      <c r="N17" s="316"/>
      <c r="O17" s="141" t="s">
        <v>124</v>
      </c>
      <c r="P17" s="138" t="s">
        <v>126</v>
      </c>
      <c r="Q17" s="144">
        <v>60</v>
      </c>
      <c r="R17" s="145">
        <v>130</v>
      </c>
      <c r="S17" s="314"/>
      <c r="T17" s="316"/>
      <c r="U17" s="316"/>
      <c r="V17" s="236"/>
    </row>
    <row r="18" spans="2:22" s="14" customFormat="1" ht="48.6" customHeight="1" thickBot="1" x14ac:dyDescent="0.35">
      <c r="B18" s="350"/>
      <c r="C18" s="339"/>
      <c r="D18" s="317"/>
      <c r="E18" s="237"/>
      <c r="F18" s="134" t="s">
        <v>167</v>
      </c>
      <c r="G18" s="128" t="s">
        <v>167</v>
      </c>
      <c r="H18" s="135" t="s">
        <v>167</v>
      </c>
      <c r="I18" s="135" t="s">
        <v>167</v>
      </c>
      <c r="J18" s="135" t="s">
        <v>122</v>
      </c>
      <c r="K18" s="135" t="s">
        <v>122</v>
      </c>
      <c r="L18" s="321"/>
      <c r="M18" s="339"/>
      <c r="N18" s="317"/>
      <c r="O18" s="66" t="s">
        <v>128</v>
      </c>
      <c r="P18" s="139" t="s">
        <v>127</v>
      </c>
      <c r="Q18" s="148" t="s">
        <v>129</v>
      </c>
      <c r="R18" s="149" t="s">
        <v>129</v>
      </c>
      <c r="S18" s="315"/>
      <c r="T18" s="317"/>
      <c r="U18" s="317"/>
      <c r="V18" s="237"/>
    </row>
    <row r="19" spans="2:22" s="123" customFormat="1" ht="45" customHeight="1" thickTop="1" x14ac:dyDescent="0.3">
      <c r="B19" s="109">
        <v>1</v>
      </c>
      <c r="C19" s="152" t="s">
        <v>132</v>
      </c>
      <c r="D19" s="111" t="s">
        <v>133</v>
      </c>
      <c r="E19" s="112" t="s">
        <v>133</v>
      </c>
      <c r="F19" s="113">
        <v>1</v>
      </c>
      <c r="G19" s="114">
        <v>1</v>
      </c>
      <c r="H19" s="114">
        <v>1</v>
      </c>
      <c r="I19" s="114">
        <v>1</v>
      </c>
      <c r="J19" s="114">
        <v>0</v>
      </c>
      <c r="K19" s="114">
        <v>0</v>
      </c>
      <c r="L19" s="115">
        <f>+(F19*F17+G19*G17+H19*H17+I19*I17+J19*J17+K19*K17)</f>
        <v>6000</v>
      </c>
      <c r="M19" s="113" t="s">
        <v>133</v>
      </c>
      <c r="N19" s="116" t="s">
        <v>133</v>
      </c>
      <c r="O19" s="127" t="s">
        <v>156</v>
      </c>
      <c r="P19" s="117" t="s">
        <v>133</v>
      </c>
      <c r="Q19" s="146">
        <v>0</v>
      </c>
      <c r="R19" s="147">
        <v>0</v>
      </c>
      <c r="S19" s="120">
        <f>+(L19+Q19*Q17+R19*R17)</f>
        <v>6000</v>
      </c>
      <c r="T19" s="119" t="s">
        <v>135</v>
      </c>
      <c r="U19" s="121" t="s">
        <v>134</v>
      </c>
      <c r="V19" s="122"/>
    </row>
    <row r="20" spans="2:22" ht="58.2" customHeight="1" x14ac:dyDescent="0.3">
      <c r="B20" s="78">
        <v>2</v>
      </c>
      <c r="C20" s="7"/>
      <c r="D20" s="69"/>
      <c r="E20" s="83"/>
      <c r="F20" s="45"/>
      <c r="G20" s="42"/>
      <c r="H20" s="42"/>
      <c r="I20" s="42"/>
      <c r="J20" s="42"/>
      <c r="K20" s="42"/>
      <c r="L20" s="91">
        <f>+(F20*359+G20*399+H20*269+I20*299+J20*549+K20*K19)</f>
        <v>0</v>
      </c>
      <c r="M20" s="45"/>
      <c r="N20" s="43"/>
      <c r="O20" s="46"/>
      <c r="P20" s="55"/>
      <c r="Q20" s="34"/>
      <c r="R20" s="1"/>
      <c r="S20" s="94">
        <f t="shared" ref="S20:S48" si="0">+(L20+Q20+R20)</f>
        <v>0</v>
      </c>
      <c r="T20" s="1"/>
      <c r="U20" s="1"/>
      <c r="V20" s="2"/>
    </row>
    <row r="21" spans="2:22" ht="45" customHeight="1" x14ac:dyDescent="0.3">
      <c r="B21" s="78">
        <v>3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ref="L21:L48" si="1">+(F21*359+G21*399+H21*269+I21*299+J21*549+K21*599)</f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4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5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6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7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8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8">
        <v>9</v>
      </c>
      <c r="C27" s="7"/>
      <c r="D27" s="69"/>
      <c r="E27" s="83"/>
      <c r="F27" s="34"/>
      <c r="G27" s="29"/>
      <c r="H27" s="29"/>
      <c r="I27" s="29"/>
      <c r="J27" s="29"/>
      <c r="K27" s="29"/>
      <c r="L27" s="91">
        <f t="shared" si="1"/>
        <v>0</v>
      </c>
      <c r="M27" s="34"/>
      <c r="N27" s="1"/>
      <c r="O27" s="30"/>
      <c r="P27" s="2"/>
      <c r="Q27" s="34"/>
      <c r="R27" s="1"/>
      <c r="S27" s="94">
        <f t="shared" si="0"/>
        <v>0</v>
      </c>
      <c r="T27" s="1"/>
      <c r="U27" s="1"/>
      <c r="V27" s="2"/>
    </row>
    <row r="28" spans="2:22" ht="45" customHeight="1" x14ac:dyDescent="0.3">
      <c r="B28" s="79">
        <v>10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11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12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13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14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15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16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17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18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19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20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21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22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23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24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25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26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27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28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29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45" customHeight="1" x14ac:dyDescent="0.3">
      <c r="B48" s="79">
        <v>30</v>
      </c>
      <c r="C48" s="11"/>
      <c r="D48" s="70"/>
      <c r="E48" s="84"/>
      <c r="F48" s="35"/>
      <c r="G48" s="29"/>
      <c r="H48" s="29"/>
      <c r="I48" s="29"/>
      <c r="J48" s="29"/>
      <c r="K48" s="29"/>
      <c r="L48" s="91">
        <f t="shared" si="1"/>
        <v>0</v>
      </c>
      <c r="M48" s="35"/>
      <c r="N48" s="12"/>
      <c r="O48" s="31"/>
      <c r="P48" s="13"/>
      <c r="Q48" s="35"/>
      <c r="R48" s="12"/>
      <c r="S48" s="94">
        <f t="shared" si="0"/>
        <v>0</v>
      </c>
      <c r="T48" s="12"/>
      <c r="U48" s="12"/>
      <c r="V48" s="13"/>
    </row>
    <row r="49" spans="2:22" ht="30" customHeight="1" thickBot="1" x14ac:dyDescent="0.35">
      <c r="B49" s="80"/>
      <c r="C49" s="8"/>
      <c r="D49" s="71"/>
      <c r="E49" s="85"/>
      <c r="F49" s="36"/>
      <c r="G49" s="32"/>
      <c r="H49" s="32"/>
      <c r="I49" s="32"/>
      <c r="J49" s="32"/>
      <c r="K49" s="32"/>
      <c r="L49" s="92"/>
      <c r="M49" s="36"/>
      <c r="N49" s="5"/>
      <c r="O49" s="32"/>
      <c r="P49" s="6"/>
      <c r="Q49" s="36"/>
      <c r="R49" s="5"/>
      <c r="S49" s="97"/>
      <c r="T49" s="5"/>
      <c r="U49" s="5"/>
      <c r="V49" s="6"/>
    </row>
    <row r="50" spans="2:22" s="54" customFormat="1" ht="48.6" customHeight="1" thickTop="1" thickBot="1" x14ac:dyDescent="0.35">
      <c r="B50" s="81" t="s">
        <v>2</v>
      </c>
      <c r="C50" s="86"/>
      <c r="D50" s="87"/>
      <c r="E50" s="88"/>
      <c r="F50" s="50">
        <f>SUM(F19:F49)</f>
        <v>1</v>
      </c>
      <c r="G50" s="52"/>
      <c r="H50" s="52"/>
      <c r="I50" s="52"/>
      <c r="J50" s="52"/>
      <c r="K50" s="52"/>
      <c r="L50" s="93">
        <f>SUM(L19:L49)</f>
        <v>6000</v>
      </c>
      <c r="M50" s="50"/>
      <c r="N50" s="51"/>
      <c r="O50" s="52"/>
      <c r="P50" s="53"/>
      <c r="Q50" s="50"/>
      <c r="R50" s="51"/>
      <c r="S50" s="96">
        <f>SUM(S19:S49)</f>
        <v>6000</v>
      </c>
      <c r="T50" s="51"/>
      <c r="U50" s="51"/>
      <c r="V50" s="53"/>
    </row>
    <row r="51" spans="2:22" ht="30.6" x14ac:dyDescent="0.3">
      <c r="B51" s="190" t="s">
        <v>5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</row>
    <row r="52" spans="2:22" ht="34.200000000000003" thickBot="1" x14ac:dyDescent="0.35">
      <c r="B52" s="340" t="s">
        <v>6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2"/>
    </row>
    <row r="53" spans="2:22" ht="205.2" customHeight="1" thickBot="1" x14ac:dyDescent="0.35">
      <c r="B53" s="343" t="s">
        <v>79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</row>
    <row r="54" spans="2:22" ht="64.2" customHeight="1" thickBot="1" x14ac:dyDescent="0.35">
      <c r="B54" s="199" t="s">
        <v>31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1"/>
    </row>
  </sheetData>
  <mergeCells count="42">
    <mergeCell ref="B54:V54"/>
    <mergeCell ref="C16:C18"/>
    <mergeCell ref="D16:D18"/>
    <mergeCell ref="E16:E18"/>
    <mergeCell ref="M16:M18"/>
    <mergeCell ref="N16:N18"/>
    <mergeCell ref="S16:S18"/>
    <mergeCell ref="T16:T18"/>
    <mergeCell ref="U16:U18"/>
    <mergeCell ref="B51:V51"/>
    <mergeCell ref="B52:V52"/>
    <mergeCell ref="B53:V53"/>
    <mergeCell ref="B11:V11"/>
    <mergeCell ref="B12:C12"/>
    <mergeCell ref="D12:E12"/>
    <mergeCell ref="M12:O12"/>
    <mergeCell ref="B13:B18"/>
    <mergeCell ref="C13:E15"/>
    <mergeCell ref="F13:L14"/>
    <mergeCell ref="M13:P15"/>
    <mergeCell ref="Q13:U13"/>
    <mergeCell ref="V13:V18"/>
    <mergeCell ref="Q14:R15"/>
    <mergeCell ref="S14:U15"/>
    <mergeCell ref="F15:G15"/>
    <mergeCell ref="H15:I15"/>
    <mergeCell ref="J15:K15"/>
    <mergeCell ref="L15:L18"/>
    <mergeCell ref="B9:V9"/>
    <mergeCell ref="B10:D10"/>
    <mergeCell ref="E10:G10"/>
    <mergeCell ref="H10:I10"/>
    <mergeCell ref="J10:M10"/>
    <mergeCell ref="O10:P10"/>
    <mergeCell ref="Q10:R10"/>
    <mergeCell ref="S10:V10"/>
    <mergeCell ref="B8:V8"/>
    <mergeCell ref="B2:V3"/>
    <mergeCell ref="B4:V4"/>
    <mergeCell ref="B5:V5"/>
    <mergeCell ref="B6:V6"/>
    <mergeCell ref="B7:V7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37EF-851C-4D40-AB7D-DEA0D3EB04A4}">
  <sheetPr>
    <pageSetUpPr fitToPage="1"/>
  </sheetPr>
  <dimension ref="B1:V54"/>
  <sheetViews>
    <sheetView topLeftCell="A10" zoomScale="55" zoomScaleNormal="55" workbookViewId="0">
      <selection activeCell="F18" sqref="F18:I18"/>
    </sheetView>
  </sheetViews>
  <sheetFormatPr defaultRowHeight="28.2" x14ac:dyDescent="0.3"/>
  <cols>
    <col min="1" max="1" width="1.6640625" customWidth="1"/>
    <col min="2" max="2" width="9.44140625" style="10" customWidth="1"/>
    <col min="3" max="3" width="13.33203125" style="10" customWidth="1"/>
    <col min="4" max="4" width="14.88671875" style="10" customWidth="1"/>
    <col min="5" max="5" width="19.33203125" style="10" customWidth="1"/>
    <col min="6" max="6" width="19.21875" customWidth="1"/>
    <col min="7" max="7" width="21.44140625" customWidth="1"/>
    <col min="8" max="8" width="21.21875" customWidth="1"/>
    <col min="9" max="9" width="21.6640625" customWidth="1"/>
    <col min="10" max="10" width="18.33203125" customWidth="1"/>
    <col min="11" max="11" width="19.21875" customWidth="1"/>
    <col min="12" max="12" width="15.6640625" style="67" customWidth="1"/>
    <col min="13" max="13" width="12.109375" customWidth="1"/>
    <col min="14" max="14" width="23.33203125" customWidth="1"/>
    <col min="15" max="15" width="27" customWidth="1"/>
    <col min="16" max="16" width="33" customWidth="1"/>
    <col min="17" max="17" width="12.6640625" customWidth="1"/>
    <col min="18" max="18" width="13.44140625" customWidth="1"/>
    <col min="19" max="19" width="16.33203125" customWidth="1"/>
    <col min="20" max="20" width="16.44140625" customWidth="1"/>
    <col min="21" max="21" width="13.33203125" customWidth="1"/>
  </cols>
  <sheetData>
    <row r="1" spans="2:22" ht="9" customHeight="1" thickBot="1" x14ac:dyDescent="0.35"/>
    <row r="2" spans="2:22" ht="16.2" x14ac:dyDescent="0.3">
      <c r="B2" s="238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4"/>
    </row>
    <row r="3" spans="2:22" ht="136.19999999999999" customHeight="1" x14ac:dyDescent="0.3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2:22" ht="50.4" customHeight="1" x14ac:dyDescent="0.3">
      <c r="B4" s="278" t="s">
        <v>143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</row>
    <row r="5" spans="2:22" ht="52.8" customHeight="1" x14ac:dyDescent="0.3">
      <c r="B5" s="281" t="s">
        <v>144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</row>
    <row r="6" spans="2:22" ht="41.4" customHeight="1" x14ac:dyDescent="0.3">
      <c r="B6" s="264" t="s">
        <v>145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</row>
    <row r="7" spans="2:22" ht="31.2" customHeight="1" x14ac:dyDescent="0.3">
      <c r="B7" s="284" t="s">
        <v>146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</row>
    <row r="8" spans="2:22" ht="31.2" customHeight="1" x14ac:dyDescent="0.3">
      <c r="B8" s="270" t="s">
        <v>118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</row>
    <row r="9" spans="2:22" ht="46.8" thickBot="1" x14ac:dyDescent="0.35">
      <c r="B9" s="290" t="s">
        <v>15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2:22" s="74" customFormat="1" ht="73.8" customHeight="1" thickBot="1" x14ac:dyDescent="0.35">
      <c r="B10" s="394" t="s">
        <v>147</v>
      </c>
      <c r="C10" s="395"/>
      <c r="D10" s="396"/>
      <c r="E10" s="404" t="s">
        <v>149</v>
      </c>
      <c r="F10" s="405"/>
      <c r="G10" s="406"/>
      <c r="H10" s="400" t="s">
        <v>148</v>
      </c>
      <c r="I10" s="396"/>
      <c r="J10" s="407" t="s">
        <v>150</v>
      </c>
      <c r="K10" s="408"/>
      <c r="L10" s="408"/>
      <c r="M10" s="409"/>
      <c r="N10" s="73" t="s">
        <v>86</v>
      </c>
      <c r="O10" s="293" t="s">
        <v>142</v>
      </c>
      <c r="P10" s="295"/>
      <c r="Q10" s="301" t="s">
        <v>53</v>
      </c>
      <c r="R10" s="295"/>
      <c r="S10" s="302" t="s">
        <v>151</v>
      </c>
      <c r="T10" s="303"/>
      <c r="U10" s="303"/>
      <c r="V10" s="304"/>
    </row>
    <row r="11" spans="2:22" s="14" customFormat="1" ht="39" customHeight="1" x14ac:dyDescent="0.3">
      <c r="B11" s="305" t="s">
        <v>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</row>
    <row r="12" spans="2:22" s="15" customFormat="1" ht="42.6" customHeight="1" thickBot="1" x14ac:dyDescent="0.35">
      <c r="B12" s="308" t="s">
        <v>16</v>
      </c>
      <c r="C12" s="309"/>
      <c r="D12" s="310"/>
      <c r="E12" s="309"/>
      <c r="F12" s="22" t="s">
        <v>14</v>
      </c>
      <c r="G12" s="72"/>
      <c r="H12" s="24" t="s">
        <v>13</v>
      </c>
      <c r="I12" s="24"/>
      <c r="J12" s="24" t="s">
        <v>12</v>
      </c>
      <c r="K12" s="24"/>
      <c r="L12" s="24" t="s">
        <v>11</v>
      </c>
      <c r="M12" s="208"/>
      <c r="N12" s="210"/>
      <c r="O12" s="209"/>
      <c r="P12" s="24"/>
      <c r="Q12" s="24" t="s">
        <v>17</v>
      </c>
      <c r="R12" s="20"/>
      <c r="S12" s="20"/>
      <c r="T12" s="20"/>
      <c r="U12" s="18"/>
      <c r="V12" s="19"/>
    </row>
    <row r="13" spans="2:22" s="14" customFormat="1" ht="39" customHeight="1" x14ac:dyDescent="0.3">
      <c r="B13" s="348" t="s">
        <v>98</v>
      </c>
      <c r="C13" s="351" t="s">
        <v>84</v>
      </c>
      <c r="D13" s="352"/>
      <c r="E13" s="353"/>
      <c r="F13" s="375" t="s">
        <v>131</v>
      </c>
      <c r="G13" s="362"/>
      <c r="H13" s="362"/>
      <c r="I13" s="362"/>
      <c r="J13" s="362"/>
      <c r="K13" s="362"/>
      <c r="L13" s="363"/>
      <c r="M13" s="361" t="s">
        <v>87</v>
      </c>
      <c r="N13" s="362"/>
      <c r="O13" s="362"/>
      <c r="P13" s="363"/>
      <c r="Q13" s="287" t="s">
        <v>5</v>
      </c>
      <c r="R13" s="288"/>
      <c r="S13" s="288"/>
      <c r="T13" s="288"/>
      <c r="U13" s="289"/>
      <c r="V13" s="235" t="s">
        <v>24</v>
      </c>
    </row>
    <row r="14" spans="2:22" s="14" customFormat="1" ht="16.8" customHeight="1" x14ac:dyDescent="0.3">
      <c r="B14" s="349"/>
      <c r="C14" s="354"/>
      <c r="D14" s="355"/>
      <c r="E14" s="356"/>
      <c r="F14" s="367"/>
      <c r="G14" s="326"/>
      <c r="H14" s="326"/>
      <c r="I14" s="326"/>
      <c r="J14" s="326"/>
      <c r="K14" s="326"/>
      <c r="L14" s="368"/>
      <c r="M14" s="364"/>
      <c r="N14" s="365"/>
      <c r="O14" s="365"/>
      <c r="P14" s="366"/>
      <c r="Q14" s="333" t="s">
        <v>78</v>
      </c>
      <c r="R14" s="334"/>
      <c r="S14" s="322" t="s">
        <v>21</v>
      </c>
      <c r="T14" s="323"/>
      <c r="U14" s="324"/>
      <c r="V14" s="236"/>
    </row>
    <row r="15" spans="2:22" s="14" customFormat="1" ht="48.6" customHeight="1" x14ac:dyDescent="0.3">
      <c r="B15" s="349"/>
      <c r="C15" s="357"/>
      <c r="D15" s="358"/>
      <c r="E15" s="359"/>
      <c r="F15" s="337" t="s">
        <v>152</v>
      </c>
      <c r="G15" s="260"/>
      <c r="H15" s="337" t="s">
        <v>153</v>
      </c>
      <c r="I15" s="260"/>
      <c r="J15" s="259"/>
      <c r="K15" s="260"/>
      <c r="L15" s="319" t="s">
        <v>90</v>
      </c>
      <c r="M15" s="367"/>
      <c r="N15" s="326"/>
      <c r="O15" s="326"/>
      <c r="P15" s="368"/>
      <c r="Q15" s="335"/>
      <c r="R15" s="336"/>
      <c r="S15" s="325"/>
      <c r="T15" s="326"/>
      <c r="U15" s="327"/>
      <c r="V15" s="236"/>
    </row>
    <row r="16" spans="2:22" s="14" customFormat="1" ht="48.6" customHeight="1" x14ac:dyDescent="0.3">
      <c r="B16" s="349"/>
      <c r="C16" s="338" t="s">
        <v>8</v>
      </c>
      <c r="D16" s="316" t="s">
        <v>4</v>
      </c>
      <c r="E16" s="236" t="s">
        <v>9</v>
      </c>
      <c r="F16" s="150" t="s">
        <v>116</v>
      </c>
      <c r="G16" s="129" t="s">
        <v>154</v>
      </c>
      <c r="H16" s="130" t="s">
        <v>155</v>
      </c>
      <c r="I16" s="129" t="s">
        <v>154</v>
      </c>
      <c r="J16" s="130"/>
      <c r="K16" s="131"/>
      <c r="L16" s="320"/>
      <c r="M16" s="338" t="s">
        <v>88</v>
      </c>
      <c r="N16" s="316" t="s">
        <v>89</v>
      </c>
      <c r="O16" s="140" t="s">
        <v>123</v>
      </c>
      <c r="P16" s="137" t="s">
        <v>125</v>
      </c>
      <c r="Q16" s="142" t="s">
        <v>123</v>
      </c>
      <c r="R16" s="143" t="s">
        <v>125</v>
      </c>
      <c r="S16" s="314" t="s">
        <v>130</v>
      </c>
      <c r="T16" s="316" t="s">
        <v>23</v>
      </c>
      <c r="U16" s="316" t="s">
        <v>7</v>
      </c>
      <c r="V16" s="236"/>
    </row>
    <row r="17" spans="2:22" s="14" customFormat="1" ht="48.6" customHeight="1" x14ac:dyDescent="0.3">
      <c r="B17" s="349"/>
      <c r="C17" s="338"/>
      <c r="D17" s="316"/>
      <c r="E17" s="236"/>
      <c r="F17" s="136">
        <v>3988</v>
      </c>
      <c r="G17" s="132">
        <v>5963</v>
      </c>
      <c r="H17" s="151">
        <v>2888</v>
      </c>
      <c r="I17" s="132">
        <v>3834</v>
      </c>
      <c r="J17" s="151">
        <v>0</v>
      </c>
      <c r="K17" s="133">
        <v>0</v>
      </c>
      <c r="L17" s="320"/>
      <c r="M17" s="338"/>
      <c r="N17" s="316"/>
      <c r="O17" s="141" t="s">
        <v>124</v>
      </c>
      <c r="P17" s="138" t="s">
        <v>126</v>
      </c>
      <c r="Q17" s="144">
        <v>150</v>
      </c>
      <c r="R17" s="145">
        <v>290</v>
      </c>
      <c r="S17" s="314"/>
      <c r="T17" s="316"/>
      <c r="U17" s="316"/>
      <c r="V17" s="236"/>
    </row>
    <row r="18" spans="2:22" s="14" customFormat="1" ht="48.6" customHeight="1" thickBot="1" x14ac:dyDescent="0.35">
      <c r="B18" s="350"/>
      <c r="C18" s="339"/>
      <c r="D18" s="317"/>
      <c r="E18" s="237"/>
      <c r="F18" s="134" t="s">
        <v>180</v>
      </c>
      <c r="G18" s="134" t="s">
        <v>180</v>
      </c>
      <c r="H18" s="134" t="s">
        <v>175</v>
      </c>
      <c r="I18" s="134" t="s">
        <v>175</v>
      </c>
      <c r="J18" s="135" t="s">
        <v>122</v>
      </c>
      <c r="K18" s="135" t="s">
        <v>122</v>
      </c>
      <c r="L18" s="321"/>
      <c r="M18" s="339"/>
      <c r="N18" s="317"/>
      <c r="O18" s="66" t="s">
        <v>128</v>
      </c>
      <c r="P18" s="139" t="s">
        <v>127</v>
      </c>
      <c r="Q18" s="148" t="s">
        <v>129</v>
      </c>
      <c r="R18" s="149" t="s">
        <v>129</v>
      </c>
      <c r="S18" s="315"/>
      <c r="T18" s="317"/>
      <c r="U18" s="317"/>
      <c r="V18" s="237"/>
    </row>
    <row r="19" spans="2:22" s="123" customFormat="1" ht="45" customHeight="1" thickTop="1" x14ac:dyDescent="0.3">
      <c r="B19" s="109">
        <v>1</v>
      </c>
      <c r="C19" s="152" t="s">
        <v>132</v>
      </c>
      <c r="D19" s="111" t="s">
        <v>133</v>
      </c>
      <c r="E19" s="112" t="s">
        <v>133</v>
      </c>
      <c r="F19" s="113">
        <v>1</v>
      </c>
      <c r="G19" s="114">
        <v>1</v>
      </c>
      <c r="H19" s="114">
        <v>1</v>
      </c>
      <c r="I19" s="114">
        <v>1</v>
      </c>
      <c r="J19" s="114">
        <v>0</v>
      </c>
      <c r="K19" s="114">
        <v>0</v>
      </c>
      <c r="L19" s="115">
        <f>+(F19*F17+G19*G17+H19*H17+I19*I17+J19*J17+K19*K17)</f>
        <v>16673</v>
      </c>
      <c r="M19" s="113" t="s">
        <v>133</v>
      </c>
      <c r="N19" s="116" t="s">
        <v>133</v>
      </c>
      <c r="O19" s="127" t="s">
        <v>156</v>
      </c>
      <c r="P19" s="117" t="s">
        <v>133</v>
      </c>
      <c r="Q19" s="146">
        <v>0</v>
      </c>
      <c r="R19" s="147">
        <v>0</v>
      </c>
      <c r="S19" s="120">
        <f>+(L19+Q19*Q17+R19*R17)</f>
        <v>16673</v>
      </c>
      <c r="T19" s="119" t="s">
        <v>135</v>
      </c>
      <c r="U19" s="121" t="s">
        <v>134</v>
      </c>
      <c r="V19" s="122"/>
    </row>
    <row r="20" spans="2:22" ht="58.2" customHeight="1" x14ac:dyDescent="0.3">
      <c r="B20" s="78">
        <v>2</v>
      </c>
      <c r="C20" s="7"/>
      <c r="D20" s="69"/>
      <c r="E20" s="83"/>
      <c r="F20" s="45"/>
      <c r="G20" s="42"/>
      <c r="H20" s="42"/>
      <c r="I20" s="42"/>
      <c r="J20" s="42"/>
      <c r="K20" s="42"/>
      <c r="L20" s="91">
        <f>+(F20*359+G20*399+H20*269+I20*299+J20*549+K20*K19)</f>
        <v>0</v>
      </c>
      <c r="M20" s="45"/>
      <c r="N20" s="43"/>
      <c r="O20" s="46"/>
      <c r="P20" s="55"/>
      <c r="Q20" s="34"/>
      <c r="R20" s="1"/>
      <c r="S20" s="94">
        <f t="shared" ref="S20:S48" si="0">+(L20+Q20+R20)</f>
        <v>0</v>
      </c>
      <c r="T20" s="1"/>
      <c r="U20" s="1"/>
      <c r="V20" s="2"/>
    </row>
    <row r="21" spans="2:22" ht="45" customHeight="1" x14ac:dyDescent="0.3">
      <c r="B21" s="78">
        <v>3</v>
      </c>
      <c r="C21" s="7"/>
      <c r="D21" s="69"/>
      <c r="E21" s="83"/>
      <c r="F21" s="34"/>
      <c r="G21" s="29"/>
      <c r="H21" s="29"/>
      <c r="I21" s="29"/>
      <c r="J21" s="29"/>
      <c r="K21" s="29"/>
      <c r="L21" s="91">
        <f t="shared" ref="L21:L48" si="1">+(F21*359+G21*399+H21*269+I21*299+J21*549+K21*599)</f>
        <v>0</v>
      </c>
      <c r="M21" s="34"/>
      <c r="N21" s="1"/>
      <c r="O21" s="30"/>
      <c r="P21" s="2"/>
      <c r="Q21" s="34"/>
      <c r="R21" s="1"/>
      <c r="S21" s="94">
        <f t="shared" si="0"/>
        <v>0</v>
      </c>
      <c r="T21" s="1"/>
      <c r="U21" s="1"/>
      <c r="V21" s="2"/>
    </row>
    <row r="22" spans="2:22" ht="45" customHeight="1" x14ac:dyDescent="0.3">
      <c r="B22" s="78">
        <v>4</v>
      </c>
      <c r="C22" s="7"/>
      <c r="D22" s="69"/>
      <c r="E22" s="83"/>
      <c r="F22" s="34"/>
      <c r="G22" s="29"/>
      <c r="H22" s="29"/>
      <c r="I22" s="29"/>
      <c r="J22" s="29"/>
      <c r="K22" s="29"/>
      <c r="L22" s="91">
        <f t="shared" si="1"/>
        <v>0</v>
      </c>
      <c r="M22" s="34"/>
      <c r="N22" s="1"/>
      <c r="O22" s="30"/>
      <c r="P22" s="2"/>
      <c r="Q22" s="34"/>
      <c r="R22" s="1"/>
      <c r="S22" s="94">
        <f t="shared" si="0"/>
        <v>0</v>
      </c>
      <c r="T22" s="1"/>
      <c r="U22" s="1"/>
      <c r="V22" s="2"/>
    </row>
    <row r="23" spans="2:22" ht="45" customHeight="1" x14ac:dyDescent="0.3">
      <c r="B23" s="78">
        <v>5</v>
      </c>
      <c r="C23" s="7"/>
      <c r="D23" s="69"/>
      <c r="E23" s="83"/>
      <c r="F23" s="34"/>
      <c r="G23" s="29"/>
      <c r="H23" s="29"/>
      <c r="I23" s="29"/>
      <c r="J23" s="29"/>
      <c r="K23" s="29"/>
      <c r="L23" s="91">
        <f t="shared" si="1"/>
        <v>0</v>
      </c>
      <c r="M23" s="34"/>
      <c r="N23" s="1"/>
      <c r="O23" s="30"/>
      <c r="P23" s="2"/>
      <c r="Q23" s="34"/>
      <c r="R23" s="1"/>
      <c r="S23" s="94">
        <f t="shared" si="0"/>
        <v>0</v>
      </c>
      <c r="T23" s="1"/>
      <c r="U23" s="1"/>
      <c r="V23" s="2"/>
    </row>
    <row r="24" spans="2:22" ht="45" customHeight="1" x14ac:dyDescent="0.3">
      <c r="B24" s="78">
        <v>6</v>
      </c>
      <c r="C24" s="7"/>
      <c r="D24" s="69"/>
      <c r="E24" s="83"/>
      <c r="F24" s="34"/>
      <c r="G24" s="29"/>
      <c r="H24" s="29"/>
      <c r="I24" s="29"/>
      <c r="J24" s="29"/>
      <c r="K24" s="29"/>
      <c r="L24" s="91">
        <f t="shared" si="1"/>
        <v>0</v>
      </c>
      <c r="M24" s="34"/>
      <c r="N24" s="1"/>
      <c r="O24" s="30"/>
      <c r="P24" s="2"/>
      <c r="Q24" s="34"/>
      <c r="R24" s="1"/>
      <c r="S24" s="94">
        <f t="shared" si="0"/>
        <v>0</v>
      </c>
      <c r="T24" s="1"/>
      <c r="U24" s="1"/>
      <c r="V24" s="2"/>
    </row>
    <row r="25" spans="2:22" ht="45" customHeight="1" x14ac:dyDescent="0.3">
      <c r="B25" s="78">
        <v>7</v>
      </c>
      <c r="C25" s="7"/>
      <c r="D25" s="69"/>
      <c r="E25" s="83"/>
      <c r="F25" s="34"/>
      <c r="G25" s="29"/>
      <c r="H25" s="29"/>
      <c r="I25" s="29"/>
      <c r="J25" s="29"/>
      <c r="K25" s="29"/>
      <c r="L25" s="91">
        <f t="shared" si="1"/>
        <v>0</v>
      </c>
      <c r="M25" s="34"/>
      <c r="N25" s="1"/>
      <c r="O25" s="30"/>
      <c r="P25" s="2"/>
      <c r="Q25" s="34"/>
      <c r="R25" s="1"/>
      <c r="S25" s="94">
        <f t="shared" si="0"/>
        <v>0</v>
      </c>
      <c r="T25" s="1"/>
      <c r="U25" s="1"/>
      <c r="V25" s="2"/>
    </row>
    <row r="26" spans="2:22" ht="45" customHeight="1" x14ac:dyDescent="0.3">
      <c r="B26" s="78">
        <v>8</v>
      </c>
      <c r="C26" s="7"/>
      <c r="D26" s="69"/>
      <c r="E26" s="83"/>
      <c r="F26" s="34"/>
      <c r="G26" s="29"/>
      <c r="H26" s="29"/>
      <c r="I26" s="29"/>
      <c r="J26" s="29"/>
      <c r="K26" s="29"/>
      <c r="L26" s="91">
        <f t="shared" si="1"/>
        <v>0</v>
      </c>
      <c r="M26" s="34"/>
      <c r="N26" s="1"/>
      <c r="O26" s="30"/>
      <c r="P26" s="2"/>
      <c r="Q26" s="34"/>
      <c r="R26" s="1"/>
      <c r="S26" s="94">
        <f t="shared" si="0"/>
        <v>0</v>
      </c>
      <c r="T26" s="1"/>
      <c r="U26" s="1"/>
      <c r="V26" s="2"/>
    </row>
    <row r="27" spans="2:22" ht="45" customHeight="1" x14ac:dyDescent="0.3">
      <c r="B27" s="78">
        <v>9</v>
      </c>
      <c r="C27" s="7"/>
      <c r="D27" s="69"/>
      <c r="E27" s="83"/>
      <c r="F27" s="34"/>
      <c r="G27" s="29"/>
      <c r="H27" s="29"/>
      <c r="I27" s="29"/>
      <c r="J27" s="29"/>
      <c r="K27" s="29"/>
      <c r="L27" s="91">
        <f t="shared" si="1"/>
        <v>0</v>
      </c>
      <c r="M27" s="34"/>
      <c r="N27" s="1"/>
      <c r="O27" s="30"/>
      <c r="P27" s="2"/>
      <c r="Q27" s="34"/>
      <c r="R27" s="1"/>
      <c r="S27" s="94">
        <f t="shared" si="0"/>
        <v>0</v>
      </c>
      <c r="T27" s="1"/>
      <c r="U27" s="1"/>
      <c r="V27" s="2"/>
    </row>
    <row r="28" spans="2:22" ht="45" customHeight="1" x14ac:dyDescent="0.3">
      <c r="B28" s="79">
        <v>10</v>
      </c>
      <c r="C28" s="11"/>
      <c r="D28" s="70"/>
      <c r="E28" s="84"/>
      <c r="F28" s="35"/>
      <c r="G28" s="29"/>
      <c r="H28" s="29"/>
      <c r="I28" s="29"/>
      <c r="J28" s="29"/>
      <c r="K28" s="29"/>
      <c r="L28" s="91">
        <f t="shared" si="1"/>
        <v>0</v>
      </c>
      <c r="M28" s="35"/>
      <c r="N28" s="12"/>
      <c r="O28" s="31"/>
      <c r="P28" s="13"/>
      <c r="Q28" s="35"/>
      <c r="R28" s="12"/>
      <c r="S28" s="94">
        <f t="shared" si="0"/>
        <v>0</v>
      </c>
      <c r="T28" s="12"/>
      <c r="U28" s="12"/>
      <c r="V28" s="13"/>
    </row>
    <row r="29" spans="2:22" ht="45" customHeight="1" x14ac:dyDescent="0.3">
      <c r="B29" s="79">
        <v>11</v>
      </c>
      <c r="C29" s="11"/>
      <c r="D29" s="70"/>
      <c r="E29" s="84"/>
      <c r="F29" s="35"/>
      <c r="G29" s="29"/>
      <c r="H29" s="29"/>
      <c r="I29" s="29"/>
      <c r="J29" s="29"/>
      <c r="K29" s="29"/>
      <c r="L29" s="91">
        <f t="shared" si="1"/>
        <v>0</v>
      </c>
      <c r="M29" s="35"/>
      <c r="N29" s="12"/>
      <c r="O29" s="31"/>
      <c r="P29" s="13"/>
      <c r="Q29" s="35"/>
      <c r="R29" s="12"/>
      <c r="S29" s="94">
        <f t="shared" si="0"/>
        <v>0</v>
      </c>
      <c r="T29" s="12"/>
      <c r="U29" s="12"/>
      <c r="V29" s="13"/>
    </row>
    <row r="30" spans="2:22" ht="45" customHeight="1" x14ac:dyDescent="0.3">
      <c r="B30" s="79">
        <v>12</v>
      </c>
      <c r="C30" s="11"/>
      <c r="D30" s="70"/>
      <c r="E30" s="84"/>
      <c r="F30" s="35"/>
      <c r="G30" s="29"/>
      <c r="H30" s="29"/>
      <c r="I30" s="29"/>
      <c r="J30" s="29"/>
      <c r="K30" s="29"/>
      <c r="L30" s="91">
        <f t="shared" si="1"/>
        <v>0</v>
      </c>
      <c r="M30" s="35"/>
      <c r="N30" s="12"/>
      <c r="O30" s="31"/>
      <c r="P30" s="13"/>
      <c r="Q30" s="35"/>
      <c r="R30" s="12"/>
      <c r="S30" s="94">
        <f t="shared" si="0"/>
        <v>0</v>
      </c>
      <c r="T30" s="12"/>
      <c r="U30" s="12"/>
      <c r="V30" s="13"/>
    </row>
    <row r="31" spans="2:22" ht="45" customHeight="1" x14ac:dyDescent="0.3">
      <c r="B31" s="79">
        <v>13</v>
      </c>
      <c r="C31" s="11"/>
      <c r="D31" s="70"/>
      <c r="E31" s="84"/>
      <c r="F31" s="35"/>
      <c r="G31" s="29"/>
      <c r="H31" s="29"/>
      <c r="I31" s="29"/>
      <c r="J31" s="29"/>
      <c r="K31" s="29"/>
      <c r="L31" s="91">
        <f t="shared" si="1"/>
        <v>0</v>
      </c>
      <c r="M31" s="35"/>
      <c r="N31" s="12"/>
      <c r="O31" s="31"/>
      <c r="P31" s="13"/>
      <c r="Q31" s="35"/>
      <c r="R31" s="12"/>
      <c r="S31" s="94">
        <f t="shared" si="0"/>
        <v>0</v>
      </c>
      <c r="T31" s="12"/>
      <c r="U31" s="12"/>
      <c r="V31" s="13"/>
    </row>
    <row r="32" spans="2:22" ht="45" customHeight="1" x14ac:dyDescent="0.3">
      <c r="B32" s="79">
        <v>14</v>
      </c>
      <c r="C32" s="11"/>
      <c r="D32" s="70"/>
      <c r="E32" s="84"/>
      <c r="F32" s="35"/>
      <c r="G32" s="29"/>
      <c r="H32" s="29"/>
      <c r="I32" s="29"/>
      <c r="J32" s="29"/>
      <c r="K32" s="29"/>
      <c r="L32" s="91">
        <f t="shared" si="1"/>
        <v>0</v>
      </c>
      <c r="M32" s="35"/>
      <c r="N32" s="12"/>
      <c r="O32" s="31"/>
      <c r="P32" s="13"/>
      <c r="Q32" s="35"/>
      <c r="R32" s="12"/>
      <c r="S32" s="94">
        <f t="shared" si="0"/>
        <v>0</v>
      </c>
      <c r="T32" s="12"/>
      <c r="U32" s="12"/>
      <c r="V32" s="13"/>
    </row>
    <row r="33" spans="2:22" ht="45" customHeight="1" x14ac:dyDescent="0.3">
      <c r="B33" s="79">
        <v>15</v>
      </c>
      <c r="C33" s="11"/>
      <c r="D33" s="70"/>
      <c r="E33" s="84"/>
      <c r="F33" s="35"/>
      <c r="G33" s="29"/>
      <c r="H33" s="29"/>
      <c r="I33" s="29"/>
      <c r="J33" s="29"/>
      <c r="K33" s="29"/>
      <c r="L33" s="91">
        <f t="shared" si="1"/>
        <v>0</v>
      </c>
      <c r="M33" s="35"/>
      <c r="N33" s="12"/>
      <c r="O33" s="31"/>
      <c r="P33" s="13"/>
      <c r="Q33" s="35"/>
      <c r="R33" s="12"/>
      <c r="S33" s="94">
        <f t="shared" si="0"/>
        <v>0</v>
      </c>
      <c r="T33" s="12"/>
      <c r="U33" s="12"/>
      <c r="V33" s="13"/>
    </row>
    <row r="34" spans="2:22" ht="45" customHeight="1" x14ac:dyDescent="0.3">
      <c r="B34" s="79">
        <v>16</v>
      </c>
      <c r="C34" s="11"/>
      <c r="D34" s="70"/>
      <c r="E34" s="84"/>
      <c r="F34" s="35"/>
      <c r="G34" s="29"/>
      <c r="H34" s="29"/>
      <c r="I34" s="29"/>
      <c r="J34" s="29"/>
      <c r="K34" s="29"/>
      <c r="L34" s="91">
        <f t="shared" si="1"/>
        <v>0</v>
      </c>
      <c r="M34" s="35"/>
      <c r="N34" s="12"/>
      <c r="O34" s="31"/>
      <c r="P34" s="13"/>
      <c r="Q34" s="35"/>
      <c r="R34" s="12"/>
      <c r="S34" s="94">
        <f t="shared" si="0"/>
        <v>0</v>
      </c>
      <c r="T34" s="12"/>
      <c r="U34" s="12"/>
      <c r="V34" s="13"/>
    </row>
    <row r="35" spans="2:22" ht="45" customHeight="1" x14ac:dyDescent="0.3">
      <c r="B35" s="79">
        <v>17</v>
      </c>
      <c r="C35" s="11"/>
      <c r="D35" s="70"/>
      <c r="E35" s="84"/>
      <c r="F35" s="35"/>
      <c r="G35" s="29"/>
      <c r="H35" s="29"/>
      <c r="I35" s="29"/>
      <c r="J35" s="29"/>
      <c r="K35" s="29"/>
      <c r="L35" s="91">
        <f t="shared" si="1"/>
        <v>0</v>
      </c>
      <c r="M35" s="35"/>
      <c r="N35" s="12"/>
      <c r="O35" s="31"/>
      <c r="P35" s="13"/>
      <c r="Q35" s="35"/>
      <c r="R35" s="12"/>
      <c r="S35" s="94">
        <f t="shared" si="0"/>
        <v>0</v>
      </c>
      <c r="T35" s="12"/>
      <c r="U35" s="12"/>
      <c r="V35" s="13"/>
    </row>
    <row r="36" spans="2:22" ht="45" customHeight="1" x14ac:dyDescent="0.3">
      <c r="B36" s="79">
        <v>18</v>
      </c>
      <c r="C36" s="11"/>
      <c r="D36" s="70"/>
      <c r="E36" s="84"/>
      <c r="F36" s="35"/>
      <c r="G36" s="29"/>
      <c r="H36" s="29"/>
      <c r="I36" s="29"/>
      <c r="J36" s="29"/>
      <c r="K36" s="29"/>
      <c r="L36" s="91">
        <f t="shared" si="1"/>
        <v>0</v>
      </c>
      <c r="M36" s="35"/>
      <c r="N36" s="12"/>
      <c r="O36" s="31"/>
      <c r="P36" s="13"/>
      <c r="Q36" s="35"/>
      <c r="R36" s="12"/>
      <c r="S36" s="94">
        <f t="shared" si="0"/>
        <v>0</v>
      </c>
      <c r="T36" s="12"/>
      <c r="U36" s="12"/>
      <c r="V36" s="13"/>
    </row>
    <row r="37" spans="2:22" ht="45" customHeight="1" x14ac:dyDescent="0.3">
      <c r="B37" s="79">
        <v>19</v>
      </c>
      <c r="C37" s="11"/>
      <c r="D37" s="70"/>
      <c r="E37" s="84"/>
      <c r="F37" s="35"/>
      <c r="G37" s="29"/>
      <c r="H37" s="29"/>
      <c r="I37" s="29"/>
      <c r="J37" s="29"/>
      <c r="K37" s="29"/>
      <c r="L37" s="91">
        <f t="shared" si="1"/>
        <v>0</v>
      </c>
      <c r="M37" s="35"/>
      <c r="N37" s="12"/>
      <c r="O37" s="31"/>
      <c r="P37" s="13"/>
      <c r="Q37" s="35"/>
      <c r="R37" s="12"/>
      <c r="S37" s="94">
        <f t="shared" si="0"/>
        <v>0</v>
      </c>
      <c r="T37" s="12"/>
      <c r="U37" s="12"/>
      <c r="V37" s="13"/>
    </row>
    <row r="38" spans="2:22" ht="45" customHeight="1" x14ac:dyDescent="0.3">
      <c r="B38" s="79">
        <v>20</v>
      </c>
      <c r="C38" s="11"/>
      <c r="D38" s="70"/>
      <c r="E38" s="84"/>
      <c r="F38" s="35"/>
      <c r="G38" s="29"/>
      <c r="H38" s="29"/>
      <c r="I38" s="29"/>
      <c r="J38" s="29"/>
      <c r="K38" s="29"/>
      <c r="L38" s="91">
        <f t="shared" si="1"/>
        <v>0</v>
      </c>
      <c r="M38" s="35"/>
      <c r="N38" s="12"/>
      <c r="O38" s="31"/>
      <c r="P38" s="13"/>
      <c r="Q38" s="35"/>
      <c r="R38" s="12"/>
      <c r="S38" s="94">
        <f t="shared" si="0"/>
        <v>0</v>
      </c>
      <c r="T38" s="12"/>
      <c r="U38" s="12"/>
      <c r="V38" s="13"/>
    </row>
    <row r="39" spans="2:22" ht="45" customHeight="1" x14ac:dyDescent="0.3">
      <c r="B39" s="79">
        <v>21</v>
      </c>
      <c r="C39" s="11"/>
      <c r="D39" s="70"/>
      <c r="E39" s="84"/>
      <c r="F39" s="35"/>
      <c r="G39" s="29"/>
      <c r="H39" s="29"/>
      <c r="I39" s="29"/>
      <c r="J39" s="29"/>
      <c r="K39" s="29"/>
      <c r="L39" s="91">
        <f t="shared" si="1"/>
        <v>0</v>
      </c>
      <c r="M39" s="35"/>
      <c r="N39" s="12"/>
      <c r="O39" s="31"/>
      <c r="P39" s="13"/>
      <c r="Q39" s="35"/>
      <c r="R39" s="12"/>
      <c r="S39" s="94">
        <f t="shared" si="0"/>
        <v>0</v>
      </c>
      <c r="T39" s="12"/>
      <c r="U39" s="12"/>
      <c r="V39" s="13"/>
    </row>
    <row r="40" spans="2:22" ht="45" customHeight="1" x14ac:dyDescent="0.3">
      <c r="B40" s="79">
        <v>22</v>
      </c>
      <c r="C40" s="11"/>
      <c r="D40" s="70"/>
      <c r="E40" s="84"/>
      <c r="F40" s="35"/>
      <c r="G40" s="29"/>
      <c r="H40" s="29"/>
      <c r="I40" s="29"/>
      <c r="J40" s="29"/>
      <c r="K40" s="29"/>
      <c r="L40" s="91">
        <f t="shared" si="1"/>
        <v>0</v>
      </c>
      <c r="M40" s="35"/>
      <c r="N40" s="12"/>
      <c r="O40" s="31"/>
      <c r="P40" s="13"/>
      <c r="Q40" s="35"/>
      <c r="R40" s="12"/>
      <c r="S40" s="94">
        <f t="shared" si="0"/>
        <v>0</v>
      </c>
      <c r="T40" s="12"/>
      <c r="U40" s="12"/>
      <c r="V40" s="13"/>
    </row>
    <row r="41" spans="2:22" ht="45" customHeight="1" x14ac:dyDescent="0.3">
      <c r="B41" s="79">
        <v>23</v>
      </c>
      <c r="C41" s="11"/>
      <c r="D41" s="70"/>
      <c r="E41" s="84"/>
      <c r="F41" s="35"/>
      <c r="G41" s="29"/>
      <c r="H41" s="29"/>
      <c r="I41" s="29"/>
      <c r="J41" s="29"/>
      <c r="K41" s="29"/>
      <c r="L41" s="91">
        <f t="shared" si="1"/>
        <v>0</v>
      </c>
      <c r="M41" s="35"/>
      <c r="N41" s="12"/>
      <c r="O41" s="31"/>
      <c r="P41" s="13"/>
      <c r="Q41" s="35"/>
      <c r="R41" s="12"/>
      <c r="S41" s="94">
        <f t="shared" si="0"/>
        <v>0</v>
      </c>
      <c r="T41" s="12"/>
      <c r="U41" s="12"/>
      <c r="V41" s="13"/>
    </row>
    <row r="42" spans="2:22" ht="45" customHeight="1" x14ac:dyDescent="0.3">
      <c r="B42" s="79">
        <v>24</v>
      </c>
      <c r="C42" s="11"/>
      <c r="D42" s="70"/>
      <c r="E42" s="84"/>
      <c r="F42" s="35"/>
      <c r="G42" s="29"/>
      <c r="H42" s="29"/>
      <c r="I42" s="29"/>
      <c r="J42" s="29"/>
      <c r="K42" s="29"/>
      <c r="L42" s="91">
        <f t="shared" si="1"/>
        <v>0</v>
      </c>
      <c r="M42" s="35"/>
      <c r="N42" s="12"/>
      <c r="O42" s="31"/>
      <c r="P42" s="13"/>
      <c r="Q42" s="35"/>
      <c r="R42" s="12"/>
      <c r="S42" s="94">
        <f t="shared" si="0"/>
        <v>0</v>
      </c>
      <c r="T42" s="12"/>
      <c r="U42" s="12"/>
      <c r="V42" s="13"/>
    </row>
    <row r="43" spans="2:22" ht="45" customHeight="1" x14ac:dyDescent="0.3">
      <c r="B43" s="79">
        <v>25</v>
      </c>
      <c r="C43" s="11"/>
      <c r="D43" s="70"/>
      <c r="E43" s="84"/>
      <c r="F43" s="35"/>
      <c r="G43" s="29"/>
      <c r="H43" s="29"/>
      <c r="I43" s="29"/>
      <c r="J43" s="29"/>
      <c r="K43" s="29"/>
      <c r="L43" s="91">
        <f t="shared" si="1"/>
        <v>0</v>
      </c>
      <c r="M43" s="35"/>
      <c r="N43" s="12"/>
      <c r="O43" s="31"/>
      <c r="P43" s="13"/>
      <c r="Q43" s="35"/>
      <c r="R43" s="12"/>
      <c r="S43" s="94">
        <f t="shared" si="0"/>
        <v>0</v>
      </c>
      <c r="T43" s="12"/>
      <c r="U43" s="12"/>
      <c r="V43" s="13"/>
    </row>
    <row r="44" spans="2:22" ht="45" customHeight="1" x14ac:dyDescent="0.3">
      <c r="B44" s="79">
        <v>26</v>
      </c>
      <c r="C44" s="11"/>
      <c r="D44" s="70"/>
      <c r="E44" s="84"/>
      <c r="F44" s="35"/>
      <c r="G44" s="29"/>
      <c r="H44" s="29"/>
      <c r="I44" s="29"/>
      <c r="J44" s="29"/>
      <c r="K44" s="29"/>
      <c r="L44" s="91">
        <f t="shared" si="1"/>
        <v>0</v>
      </c>
      <c r="M44" s="35"/>
      <c r="N44" s="12"/>
      <c r="O44" s="31"/>
      <c r="P44" s="13"/>
      <c r="Q44" s="35"/>
      <c r="R44" s="12"/>
      <c r="S44" s="94">
        <f t="shared" si="0"/>
        <v>0</v>
      </c>
      <c r="T44" s="12"/>
      <c r="U44" s="12"/>
      <c r="V44" s="13"/>
    </row>
    <row r="45" spans="2:22" ht="45" customHeight="1" x14ac:dyDescent="0.3">
      <c r="B45" s="79">
        <v>27</v>
      </c>
      <c r="C45" s="11"/>
      <c r="D45" s="70"/>
      <c r="E45" s="84"/>
      <c r="F45" s="35"/>
      <c r="G45" s="29"/>
      <c r="H45" s="29"/>
      <c r="I45" s="29"/>
      <c r="J45" s="29"/>
      <c r="K45" s="29"/>
      <c r="L45" s="91">
        <f t="shared" si="1"/>
        <v>0</v>
      </c>
      <c r="M45" s="35"/>
      <c r="N45" s="12"/>
      <c r="O45" s="31"/>
      <c r="P45" s="13"/>
      <c r="Q45" s="35"/>
      <c r="R45" s="12"/>
      <c r="S45" s="94">
        <f t="shared" si="0"/>
        <v>0</v>
      </c>
      <c r="T45" s="12"/>
      <c r="U45" s="12"/>
      <c r="V45" s="13"/>
    </row>
    <row r="46" spans="2:22" ht="45" customHeight="1" x14ac:dyDescent="0.3">
      <c r="B46" s="79">
        <v>28</v>
      </c>
      <c r="C46" s="11"/>
      <c r="D46" s="70"/>
      <c r="E46" s="84"/>
      <c r="F46" s="35"/>
      <c r="G46" s="29"/>
      <c r="H46" s="29"/>
      <c r="I46" s="29"/>
      <c r="J46" s="29"/>
      <c r="K46" s="29"/>
      <c r="L46" s="91">
        <f t="shared" si="1"/>
        <v>0</v>
      </c>
      <c r="M46" s="35"/>
      <c r="N46" s="12"/>
      <c r="O46" s="31"/>
      <c r="P46" s="13"/>
      <c r="Q46" s="35"/>
      <c r="R46" s="12"/>
      <c r="S46" s="94">
        <f t="shared" si="0"/>
        <v>0</v>
      </c>
      <c r="T46" s="12"/>
      <c r="U46" s="12"/>
      <c r="V46" s="13"/>
    </row>
    <row r="47" spans="2:22" ht="45" customHeight="1" x14ac:dyDescent="0.3">
      <c r="B47" s="79">
        <v>29</v>
      </c>
      <c r="C47" s="11"/>
      <c r="D47" s="70"/>
      <c r="E47" s="84"/>
      <c r="F47" s="35"/>
      <c r="G47" s="29"/>
      <c r="H47" s="29"/>
      <c r="I47" s="29"/>
      <c r="J47" s="29"/>
      <c r="K47" s="29"/>
      <c r="L47" s="91">
        <f t="shared" si="1"/>
        <v>0</v>
      </c>
      <c r="M47" s="35"/>
      <c r="N47" s="12"/>
      <c r="O47" s="31"/>
      <c r="P47" s="13"/>
      <c r="Q47" s="35"/>
      <c r="R47" s="12"/>
      <c r="S47" s="94">
        <f t="shared" si="0"/>
        <v>0</v>
      </c>
      <c r="T47" s="12"/>
      <c r="U47" s="12"/>
      <c r="V47" s="13"/>
    </row>
    <row r="48" spans="2:22" ht="45" customHeight="1" x14ac:dyDescent="0.3">
      <c r="B48" s="79">
        <v>30</v>
      </c>
      <c r="C48" s="11"/>
      <c r="D48" s="70"/>
      <c r="E48" s="84"/>
      <c r="F48" s="35"/>
      <c r="G48" s="29"/>
      <c r="H48" s="29"/>
      <c r="I48" s="29"/>
      <c r="J48" s="29"/>
      <c r="K48" s="29"/>
      <c r="L48" s="91">
        <f t="shared" si="1"/>
        <v>0</v>
      </c>
      <c r="M48" s="35"/>
      <c r="N48" s="12"/>
      <c r="O48" s="31"/>
      <c r="P48" s="13"/>
      <c r="Q48" s="35"/>
      <c r="R48" s="12"/>
      <c r="S48" s="94">
        <f t="shared" si="0"/>
        <v>0</v>
      </c>
      <c r="T48" s="12"/>
      <c r="U48" s="12"/>
      <c r="V48" s="13"/>
    </row>
    <row r="49" spans="2:22" ht="30" customHeight="1" thickBot="1" x14ac:dyDescent="0.35">
      <c r="B49" s="80"/>
      <c r="C49" s="8"/>
      <c r="D49" s="71"/>
      <c r="E49" s="85"/>
      <c r="F49" s="36"/>
      <c r="G49" s="32"/>
      <c r="H49" s="32"/>
      <c r="I49" s="32"/>
      <c r="J49" s="32"/>
      <c r="K49" s="32"/>
      <c r="L49" s="92"/>
      <c r="M49" s="36"/>
      <c r="N49" s="5"/>
      <c r="O49" s="32"/>
      <c r="P49" s="6"/>
      <c r="Q49" s="36"/>
      <c r="R49" s="5"/>
      <c r="S49" s="97"/>
      <c r="T49" s="5"/>
      <c r="U49" s="5"/>
      <c r="V49" s="6"/>
    </row>
    <row r="50" spans="2:22" s="54" customFormat="1" ht="48.6" customHeight="1" thickTop="1" thickBot="1" x14ac:dyDescent="0.35">
      <c r="B50" s="81" t="s">
        <v>2</v>
      </c>
      <c r="C50" s="86"/>
      <c r="D50" s="87"/>
      <c r="E50" s="88"/>
      <c r="F50" s="50">
        <f>SUM(F19:F49)</f>
        <v>1</v>
      </c>
      <c r="G50" s="52"/>
      <c r="H50" s="52"/>
      <c r="I50" s="52"/>
      <c r="J50" s="52"/>
      <c r="K50" s="52"/>
      <c r="L50" s="93">
        <f>SUM(L19:L49)</f>
        <v>16673</v>
      </c>
      <c r="M50" s="50"/>
      <c r="N50" s="51"/>
      <c r="O50" s="52"/>
      <c r="P50" s="53"/>
      <c r="Q50" s="50"/>
      <c r="R50" s="51"/>
      <c r="S50" s="96">
        <f>SUM(S19:S49)</f>
        <v>16673</v>
      </c>
      <c r="T50" s="51"/>
      <c r="U50" s="51"/>
      <c r="V50" s="53"/>
    </row>
    <row r="51" spans="2:22" ht="30.6" x14ac:dyDescent="0.3">
      <c r="B51" s="190" t="s">
        <v>5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</row>
    <row r="52" spans="2:22" ht="34.200000000000003" thickBot="1" x14ac:dyDescent="0.35">
      <c r="B52" s="340" t="s">
        <v>6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2"/>
    </row>
    <row r="53" spans="2:22" ht="205.2" customHeight="1" thickBot="1" x14ac:dyDescent="0.35">
      <c r="B53" s="343" t="s">
        <v>79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5"/>
    </row>
    <row r="54" spans="2:22" ht="64.2" customHeight="1" thickBot="1" x14ac:dyDescent="0.35">
      <c r="B54" s="199" t="s">
        <v>31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1"/>
    </row>
  </sheetData>
  <mergeCells count="42">
    <mergeCell ref="B8:V8"/>
    <mergeCell ref="B2:V3"/>
    <mergeCell ref="B4:V4"/>
    <mergeCell ref="B5:V5"/>
    <mergeCell ref="B6:V6"/>
    <mergeCell ref="B7:V7"/>
    <mergeCell ref="B9:V9"/>
    <mergeCell ref="B10:D10"/>
    <mergeCell ref="E10:G10"/>
    <mergeCell ref="H10:I10"/>
    <mergeCell ref="J10:M10"/>
    <mergeCell ref="O10:P10"/>
    <mergeCell ref="Q10:R10"/>
    <mergeCell ref="S10:V10"/>
    <mergeCell ref="B11:V11"/>
    <mergeCell ref="B12:C12"/>
    <mergeCell ref="D12:E12"/>
    <mergeCell ref="M12:O12"/>
    <mergeCell ref="B13:B18"/>
    <mergeCell ref="C13:E15"/>
    <mergeCell ref="F13:L14"/>
    <mergeCell ref="M13:P15"/>
    <mergeCell ref="Q13:U13"/>
    <mergeCell ref="V13:V18"/>
    <mergeCell ref="Q14:R15"/>
    <mergeCell ref="S14:U15"/>
    <mergeCell ref="F15:G15"/>
    <mergeCell ref="H15:I15"/>
    <mergeCell ref="J15:K15"/>
    <mergeCell ref="L15:L18"/>
    <mergeCell ref="B54:V54"/>
    <mergeCell ref="C16:C18"/>
    <mergeCell ref="D16:D18"/>
    <mergeCell ref="E16:E18"/>
    <mergeCell ref="M16:M18"/>
    <mergeCell ref="N16:N18"/>
    <mergeCell ref="S16:S18"/>
    <mergeCell ref="T16:T18"/>
    <mergeCell ref="U16:U18"/>
    <mergeCell ref="B51:V51"/>
    <mergeCell ref="B52:V52"/>
    <mergeCell ref="B53:V53"/>
  </mergeCells>
  <phoneticPr fontId="1" type="noConversion"/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1131225-1140228止(2025圍爐專案好酒)</vt:lpstr>
      <vt:lpstr>1131223-韓國金果梨300箱售完為止 </vt:lpstr>
      <vt:lpstr>1131203-智利大藍莓1000箱售完為止</vt:lpstr>
      <vt:lpstr>1140131止(2025年菜大師6道組)</vt:lpstr>
      <vt:lpstr>1131203-1140228止(金門酒廠)2017年釀造戰酒</vt:lpstr>
      <vt:lpstr>1140228止(韓國優格麗乳酸多多馬格利酒)</vt:lpstr>
      <vt:lpstr>1131231止(TERRA啤酒)</vt:lpstr>
      <vt:lpstr>1131231止(沛綠雅氣泡礦泉水)</vt:lpstr>
      <vt:lpstr>1140120止(2025金璽年菜御宴飛揚賀歲) </vt:lpstr>
      <vt:lpstr>1131108-1212止(哈根達斯馬卡龍迷你雙響)</vt:lpstr>
      <vt:lpstr>0122止(元進莊台灣土雞肉鬆禮盒) </vt:lpstr>
      <vt:lpstr>0122止(喜年來蛋捲禮盒)</vt:lpstr>
      <vt:lpstr>1131111-0131止(法國獨家路易紅酒)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ddcc hh</dc:creator>
  <cp:lastModifiedBy>ddcc hh</cp:lastModifiedBy>
  <cp:lastPrinted>2024-11-08T06:40:32Z</cp:lastPrinted>
  <dcterms:created xsi:type="dcterms:W3CDTF">2024-11-01T02:39:33Z</dcterms:created>
  <dcterms:modified xsi:type="dcterms:W3CDTF">2024-12-24T17:20:51Z</dcterms:modified>
</cp:coreProperties>
</file>